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18\STB ANNUAL\GTC R1\R1 Filed\"/>
    </mc:Choice>
  </mc:AlternateContent>
  <bookViews>
    <workbookView xWindow="0" yWindow="0" windowWidth="28800" windowHeight="12450"/>
  </bookViews>
  <sheets>
    <sheet name="414-P49 - Amended" sheetId="3" r:id="rId1"/>
    <sheet name="410-P41.47 - Amended" sheetId="2" r:id="rId2"/>
    <sheet name="245-P23.24 - Amended" sheetId="1" r:id="rId3"/>
  </sheets>
  <externalReferences>
    <externalReference r:id="rId4"/>
    <externalReference r:id="rId5"/>
    <externalReference r:id="rId6"/>
  </externalReferences>
  <definedNames>
    <definedName name="_45">'[1]410-P51'!#REF!</definedName>
    <definedName name="_46">'[1]410-P51'!#REF!</definedName>
    <definedName name="_47">'[1]410-P51'!#REF!</definedName>
    <definedName name="_48">'[1]410-P51'!#REF!</definedName>
    <definedName name="_49">'[1]410-P51'!#REF!</definedName>
    <definedName name="_50">'[1]410-P51'!#REF!</definedName>
    <definedName name="_51">'410-P41.47 - Amended'!$B$289:$M$321</definedName>
    <definedName name="GTWLevelPayments">#REF!</definedName>
    <definedName name="_xlnm.Print_Area" localSheetId="2">'245-P23.24 - Amended'!$A$1:$E$123</definedName>
    <definedName name="_xlnm.Print_Area" localSheetId="1">'410-P41.47 - Amended'!$A$3:$M$321</definedName>
    <definedName name="_xlnm.Print_Area" localSheetId="0">'414-P49 - Amended'!$A$1:$L$52</definedName>
    <definedName name="Print_Area_MI">'[2]Oath-P98'!$B$1:$D$65</definedName>
    <definedName name="Print_Titles_MI">'[3]710Inst-P77'!$A$1:$IV$13</definedName>
    <definedName name="QRYGTWLEVELEXPENSES">#REF!</definedName>
    <definedName name="QRYICLEASESEXPENSES">#REF!</definedName>
    <definedName name="QRYWCLEASESEXPENSES">#REF!</definedName>
    <definedName name="qryYearlyForAllOperatingLeaseNBGTW">#REF!</definedName>
    <definedName name="Query_C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3" l="1"/>
  <c r="I51" i="3"/>
  <c r="H51" i="3"/>
  <c r="G51" i="3"/>
  <c r="F51" i="3"/>
  <c r="E51" i="3"/>
  <c r="J44" i="3"/>
  <c r="J52" i="3" s="1"/>
  <c r="I44" i="3"/>
  <c r="I52" i="3" s="1"/>
  <c r="H44" i="3"/>
  <c r="H52" i="3" s="1"/>
  <c r="G44" i="3"/>
  <c r="G52" i="3" s="1"/>
  <c r="F44" i="3"/>
  <c r="F52" i="3" s="1"/>
  <c r="E44" i="3"/>
  <c r="E52" i="3" s="1"/>
  <c r="J320" i="2"/>
  <c r="H320" i="2"/>
  <c r="G320" i="2"/>
  <c r="F320" i="2"/>
  <c r="E320" i="2"/>
  <c r="I319" i="2"/>
  <c r="K319" i="2" s="1"/>
  <c r="I318" i="2"/>
  <c r="K318" i="2" s="1"/>
  <c r="I317" i="2"/>
  <c r="K317" i="2" s="1"/>
  <c r="I316" i="2"/>
  <c r="K316" i="2" s="1"/>
  <c r="I315" i="2"/>
  <c r="K315" i="2" s="1"/>
  <c r="I314" i="2"/>
  <c r="K314" i="2" s="1"/>
  <c r="I313" i="2"/>
  <c r="K313" i="2" s="1"/>
  <c r="I312" i="2"/>
  <c r="K312" i="2" s="1"/>
  <c r="I311" i="2"/>
  <c r="K311" i="2" s="1"/>
  <c r="I310" i="2"/>
  <c r="K310" i="2" s="1"/>
  <c r="I309" i="2"/>
  <c r="K309" i="2" s="1"/>
  <c r="I308" i="2"/>
  <c r="K308" i="2" s="1"/>
  <c r="I307" i="2"/>
  <c r="K307" i="2" s="1"/>
  <c r="I306" i="2"/>
  <c r="K306" i="2" s="1"/>
  <c r="I305" i="2"/>
  <c r="K305" i="2" s="1"/>
  <c r="I304" i="2"/>
  <c r="K304" i="2" s="1"/>
  <c r="I303" i="2"/>
  <c r="K303" i="2" s="1"/>
  <c r="I302" i="2"/>
  <c r="K302" i="2" s="1"/>
  <c r="H300" i="2"/>
  <c r="J299" i="2"/>
  <c r="H299" i="2"/>
  <c r="G299" i="2"/>
  <c r="F299" i="2"/>
  <c r="E299" i="2"/>
  <c r="I298" i="2"/>
  <c r="K298" i="2" s="1"/>
  <c r="I297" i="2"/>
  <c r="K297" i="2" s="1"/>
  <c r="I296" i="2"/>
  <c r="K296" i="2" s="1"/>
  <c r="I295" i="2"/>
  <c r="K295" i="2" s="1"/>
  <c r="I294" i="2"/>
  <c r="K294" i="2" s="1"/>
  <c r="I293" i="2"/>
  <c r="K293" i="2" s="1"/>
  <c r="I292" i="2"/>
  <c r="K292" i="2" s="1"/>
  <c r="I291" i="2"/>
  <c r="K291" i="2" s="1"/>
  <c r="I290" i="2"/>
  <c r="H278" i="2"/>
  <c r="G278" i="2"/>
  <c r="F278" i="2"/>
  <c r="E278" i="2"/>
  <c r="I277" i="2"/>
  <c r="K277" i="2" s="1"/>
  <c r="I276" i="2"/>
  <c r="K276" i="2" s="1"/>
  <c r="I275" i="2"/>
  <c r="K275" i="2" s="1"/>
  <c r="I274" i="2"/>
  <c r="K274" i="2" s="1"/>
  <c r="I273" i="2"/>
  <c r="K273" i="2" s="1"/>
  <c r="I272" i="2"/>
  <c r="K272" i="2" s="1"/>
  <c r="I271" i="2"/>
  <c r="K271" i="2" s="1"/>
  <c r="I270" i="2"/>
  <c r="K270" i="2" s="1"/>
  <c r="I269" i="2"/>
  <c r="K269" i="2" s="1"/>
  <c r="I268" i="2"/>
  <c r="K268" i="2" s="1"/>
  <c r="J266" i="2"/>
  <c r="H266" i="2"/>
  <c r="G266" i="2"/>
  <c r="F266" i="2"/>
  <c r="E266" i="2"/>
  <c r="K265" i="2"/>
  <c r="I265" i="2"/>
  <c r="K264" i="2"/>
  <c r="I264" i="2"/>
  <c r="K263" i="2"/>
  <c r="I263" i="2"/>
  <c r="K262" i="2"/>
  <c r="I262" i="2"/>
  <c r="K261" i="2"/>
  <c r="I261" i="2"/>
  <c r="I266" i="2" s="1"/>
  <c r="J259" i="2"/>
  <c r="H259" i="2"/>
  <c r="G259" i="2"/>
  <c r="F259" i="2"/>
  <c r="E259" i="2"/>
  <c r="I258" i="2"/>
  <c r="K258" i="2" s="1"/>
  <c r="K257" i="2"/>
  <c r="I257" i="2"/>
  <c r="I256" i="2"/>
  <c r="K256" i="2" s="1"/>
  <c r="K255" i="2"/>
  <c r="I255" i="2"/>
  <c r="I254" i="2"/>
  <c r="K254" i="2" s="1"/>
  <c r="K253" i="2"/>
  <c r="I253" i="2"/>
  <c r="I252" i="2"/>
  <c r="K252" i="2" s="1"/>
  <c r="K251" i="2"/>
  <c r="I251" i="2"/>
  <c r="I250" i="2"/>
  <c r="K250" i="2" s="1"/>
  <c r="K249" i="2"/>
  <c r="I249" i="2"/>
  <c r="I248" i="2"/>
  <c r="K248" i="2" s="1"/>
  <c r="K247" i="2"/>
  <c r="I247" i="2"/>
  <c r="I246" i="2"/>
  <c r="K246" i="2" s="1"/>
  <c r="K234" i="2"/>
  <c r="I234" i="2"/>
  <c r="I233" i="2"/>
  <c r="J231" i="2"/>
  <c r="J300" i="2" s="1"/>
  <c r="H231" i="2"/>
  <c r="G231" i="2"/>
  <c r="F231" i="2"/>
  <c r="F300" i="2" s="1"/>
  <c r="E231" i="2"/>
  <c r="E300" i="2" s="1"/>
  <c r="K230" i="2"/>
  <c r="I230" i="2"/>
  <c r="K229" i="2"/>
  <c r="I229" i="2"/>
  <c r="K228" i="2"/>
  <c r="I228" i="2"/>
  <c r="K227" i="2"/>
  <c r="I227" i="2"/>
  <c r="K226" i="2"/>
  <c r="I226" i="2"/>
  <c r="K225" i="2"/>
  <c r="I225" i="2"/>
  <c r="K224" i="2"/>
  <c r="I224" i="2"/>
  <c r="K223" i="2"/>
  <c r="I223" i="2"/>
  <c r="K222" i="2"/>
  <c r="I222" i="2"/>
  <c r="K221" i="2"/>
  <c r="I221" i="2"/>
  <c r="K220" i="2"/>
  <c r="I220" i="2"/>
  <c r="K219" i="2"/>
  <c r="I219" i="2"/>
  <c r="K218" i="2"/>
  <c r="I218" i="2"/>
  <c r="K217" i="2"/>
  <c r="I217" i="2"/>
  <c r="K216" i="2"/>
  <c r="I216" i="2"/>
  <c r="K215" i="2"/>
  <c r="I215" i="2"/>
  <c r="K214" i="2"/>
  <c r="I214" i="2"/>
  <c r="K213" i="2"/>
  <c r="K231" i="2" s="1"/>
  <c r="I213" i="2"/>
  <c r="I231" i="2" s="1"/>
  <c r="G210" i="2"/>
  <c r="J209" i="2"/>
  <c r="H209" i="2"/>
  <c r="G209" i="2"/>
  <c r="F209" i="2"/>
  <c r="E209" i="2"/>
  <c r="I208" i="2"/>
  <c r="K208" i="2" s="1"/>
  <c r="K207" i="2"/>
  <c r="I207" i="2"/>
  <c r="I206" i="2"/>
  <c r="K206" i="2" s="1"/>
  <c r="K205" i="2"/>
  <c r="I205" i="2"/>
  <c r="I204" i="2"/>
  <c r="K204" i="2" s="1"/>
  <c r="K203" i="2"/>
  <c r="I203" i="2"/>
  <c r="I202" i="2"/>
  <c r="K202" i="2" s="1"/>
  <c r="K201" i="2"/>
  <c r="I201" i="2"/>
  <c r="I200" i="2"/>
  <c r="K200" i="2" s="1"/>
  <c r="K199" i="2"/>
  <c r="I199" i="2"/>
  <c r="I187" i="2"/>
  <c r="K187" i="2" s="1"/>
  <c r="K186" i="2"/>
  <c r="I186" i="2"/>
  <c r="I185" i="2"/>
  <c r="K185" i="2" s="1"/>
  <c r="K184" i="2"/>
  <c r="I184" i="2"/>
  <c r="I183" i="2"/>
  <c r="K183" i="2" s="1"/>
  <c r="K182" i="2"/>
  <c r="I182" i="2"/>
  <c r="I181" i="2"/>
  <c r="K181" i="2" s="1"/>
  <c r="K180" i="2"/>
  <c r="I180" i="2"/>
  <c r="I179" i="2"/>
  <c r="K179" i="2" s="1"/>
  <c r="K178" i="2"/>
  <c r="I178" i="2"/>
  <c r="I177" i="2"/>
  <c r="K177" i="2" s="1"/>
  <c r="K175" i="2"/>
  <c r="K209" i="2" s="1"/>
  <c r="I175" i="2"/>
  <c r="I209" i="2" s="1"/>
  <c r="J173" i="2"/>
  <c r="H173" i="2"/>
  <c r="G173" i="2"/>
  <c r="F173" i="2"/>
  <c r="E173" i="2"/>
  <c r="K172" i="2"/>
  <c r="I172" i="2"/>
  <c r="I171" i="2"/>
  <c r="K171" i="2" s="1"/>
  <c r="K170" i="2"/>
  <c r="I170" i="2"/>
  <c r="I169" i="2"/>
  <c r="K169" i="2" s="1"/>
  <c r="K168" i="2"/>
  <c r="I168" i="2"/>
  <c r="I167" i="2"/>
  <c r="K167" i="2" s="1"/>
  <c r="K166" i="2"/>
  <c r="I166" i="2"/>
  <c r="I165" i="2"/>
  <c r="K165" i="2" s="1"/>
  <c r="K164" i="2"/>
  <c r="I164" i="2"/>
  <c r="I163" i="2"/>
  <c r="K163" i="2" s="1"/>
  <c r="K162" i="2"/>
  <c r="I162" i="2"/>
  <c r="I161" i="2"/>
  <c r="K161" i="2" s="1"/>
  <c r="K160" i="2"/>
  <c r="I160" i="2"/>
  <c r="I159" i="2"/>
  <c r="K159" i="2" s="1"/>
  <c r="K158" i="2"/>
  <c r="I158" i="2"/>
  <c r="I157" i="2"/>
  <c r="K157" i="2" s="1"/>
  <c r="K156" i="2"/>
  <c r="I156" i="2"/>
  <c r="I155" i="2"/>
  <c r="K155" i="2" s="1"/>
  <c r="J153" i="2"/>
  <c r="H153" i="2"/>
  <c r="H210" i="2" s="1"/>
  <c r="G153" i="2"/>
  <c r="F153" i="2"/>
  <c r="F210" i="2" s="1"/>
  <c r="F321" i="2" s="1"/>
  <c r="E153" i="2"/>
  <c r="E210" i="2" s="1"/>
  <c r="K152" i="2"/>
  <c r="I152" i="2"/>
  <c r="I151" i="2"/>
  <c r="K151" i="2" s="1"/>
  <c r="K139" i="2"/>
  <c r="I139" i="2"/>
  <c r="I138" i="2"/>
  <c r="K138" i="2" s="1"/>
  <c r="K137" i="2"/>
  <c r="I137" i="2"/>
  <c r="I136" i="2"/>
  <c r="K136" i="2" s="1"/>
  <c r="K135" i="2"/>
  <c r="I135" i="2"/>
  <c r="I134" i="2"/>
  <c r="K134" i="2" s="1"/>
  <c r="K133" i="2"/>
  <c r="I133" i="2"/>
  <c r="I132" i="2"/>
  <c r="K132" i="2" s="1"/>
  <c r="K131" i="2"/>
  <c r="I131" i="2"/>
  <c r="I130" i="2"/>
  <c r="K130" i="2" s="1"/>
  <c r="K129" i="2"/>
  <c r="I129" i="2"/>
  <c r="I128" i="2"/>
  <c r="K128" i="2" s="1"/>
  <c r="K127" i="2"/>
  <c r="I127" i="2"/>
  <c r="I126" i="2"/>
  <c r="K126" i="2" s="1"/>
  <c r="K125" i="2"/>
  <c r="I125" i="2"/>
  <c r="I124" i="2"/>
  <c r="K124" i="2" s="1"/>
  <c r="J121" i="2"/>
  <c r="H121" i="2"/>
  <c r="G121" i="2"/>
  <c r="F121" i="2"/>
  <c r="E121" i="2"/>
  <c r="E321" i="2" s="1"/>
  <c r="I120" i="2"/>
  <c r="K120" i="2" s="1"/>
  <c r="K119" i="2"/>
  <c r="I119" i="2"/>
  <c r="I118" i="2"/>
  <c r="K118" i="2" s="1"/>
  <c r="K117" i="2"/>
  <c r="I117" i="2"/>
  <c r="I116" i="2"/>
  <c r="K116" i="2" s="1"/>
  <c r="K115" i="2"/>
  <c r="I115" i="2"/>
  <c r="I114" i="2"/>
  <c r="K114" i="2" s="1"/>
  <c r="K113" i="2"/>
  <c r="I113" i="2"/>
  <c r="I112" i="2"/>
  <c r="K112" i="2" s="1"/>
  <c r="K111" i="2"/>
  <c r="I111" i="2"/>
  <c r="I110" i="2"/>
  <c r="K110" i="2" s="1"/>
  <c r="K109" i="2"/>
  <c r="I109" i="2"/>
  <c r="I108" i="2"/>
  <c r="K108" i="2" s="1"/>
  <c r="K107" i="2"/>
  <c r="I107" i="2"/>
  <c r="I106" i="2"/>
  <c r="K106" i="2" s="1"/>
  <c r="K105" i="2"/>
  <c r="I105" i="2"/>
  <c r="I104" i="2"/>
  <c r="K104" i="2" s="1"/>
  <c r="K92" i="2"/>
  <c r="I92" i="2"/>
  <c r="I91" i="2"/>
  <c r="K91" i="2" s="1"/>
  <c r="K90" i="2"/>
  <c r="I90" i="2"/>
  <c r="I89" i="2"/>
  <c r="K89" i="2" s="1"/>
  <c r="K88" i="2"/>
  <c r="I88" i="2"/>
  <c r="I87" i="2"/>
  <c r="K87" i="2" s="1"/>
  <c r="K86" i="2"/>
  <c r="I86" i="2"/>
  <c r="I85" i="2"/>
  <c r="K85" i="2" s="1"/>
  <c r="K84" i="2"/>
  <c r="I84" i="2"/>
  <c r="I83" i="2"/>
  <c r="K83" i="2" s="1"/>
  <c r="K82" i="2"/>
  <c r="I82" i="2"/>
  <c r="I81" i="2"/>
  <c r="K81" i="2" s="1"/>
  <c r="K80" i="2"/>
  <c r="I80" i="2"/>
  <c r="I79" i="2"/>
  <c r="K79" i="2" s="1"/>
  <c r="K78" i="2"/>
  <c r="I78" i="2"/>
  <c r="I77" i="2"/>
  <c r="K77" i="2" s="1"/>
  <c r="K76" i="2"/>
  <c r="I76" i="2"/>
  <c r="I75" i="2"/>
  <c r="K75" i="2" s="1"/>
  <c r="K74" i="2"/>
  <c r="I74" i="2"/>
  <c r="I73" i="2"/>
  <c r="K73" i="2" s="1"/>
  <c r="K72" i="2"/>
  <c r="I72" i="2"/>
  <c r="I71" i="2"/>
  <c r="K71" i="2" s="1"/>
  <c r="K70" i="2"/>
  <c r="I70" i="2"/>
  <c r="I69" i="2"/>
  <c r="K69" i="2" s="1"/>
  <c r="K68" i="2"/>
  <c r="I68" i="2"/>
  <c r="I67" i="2"/>
  <c r="K67" i="2" s="1"/>
  <c r="K66" i="2"/>
  <c r="I66" i="2"/>
  <c r="I65" i="2"/>
  <c r="K65" i="2" s="1"/>
  <c r="K64" i="2"/>
  <c r="I64" i="2"/>
  <c r="I63" i="2"/>
  <c r="K63" i="2" s="1"/>
  <c r="K62" i="2"/>
  <c r="I62" i="2"/>
  <c r="I61" i="2"/>
  <c r="K61" i="2" s="1"/>
  <c r="K60" i="2"/>
  <c r="I60" i="2"/>
  <c r="I48" i="2"/>
  <c r="K48" i="2" s="1"/>
  <c r="K47" i="2"/>
  <c r="I47" i="2"/>
  <c r="I46" i="2"/>
  <c r="K46" i="2" s="1"/>
  <c r="K45" i="2"/>
  <c r="I45" i="2"/>
  <c r="I44" i="2"/>
  <c r="K44" i="2" s="1"/>
  <c r="K43" i="2"/>
  <c r="I43" i="2"/>
  <c r="I42" i="2"/>
  <c r="K42" i="2" s="1"/>
  <c r="K41" i="2"/>
  <c r="I41" i="2"/>
  <c r="I40" i="2"/>
  <c r="K40" i="2" s="1"/>
  <c r="I39" i="2"/>
  <c r="K39" i="2" s="1"/>
  <c r="I38" i="2"/>
  <c r="K38" i="2" s="1"/>
  <c r="I37" i="2"/>
  <c r="K37" i="2" s="1"/>
  <c r="I36" i="2"/>
  <c r="K36" i="2" s="1"/>
  <c r="I35" i="2"/>
  <c r="K35" i="2" s="1"/>
  <c r="I34" i="2"/>
  <c r="K34" i="2" s="1"/>
  <c r="I33" i="2"/>
  <c r="K33" i="2" s="1"/>
  <c r="I32" i="2"/>
  <c r="K32" i="2" s="1"/>
  <c r="I31" i="2"/>
  <c r="K31" i="2" s="1"/>
  <c r="I30" i="2"/>
  <c r="K30" i="2" s="1"/>
  <c r="I29" i="2"/>
  <c r="K29" i="2" s="1"/>
  <c r="I28" i="2"/>
  <c r="K28" i="2" s="1"/>
  <c r="I27" i="2"/>
  <c r="K27" i="2" s="1"/>
  <c r="I26" i="2"/>
  <c r="K26" i="2" s="1"/>
  <c r="I25" i="2"/>
  <c r="K25" i="2" s="1"/>
  <c r="I24" i="2"/>
  <c r="K24" i="2" s="1"/>
  <c r="I22" i="2"/>
  <c r="K22" i="2" s="1"/>
  <c r="I21" i="2"/>
  <c r="K21" i="2" s="1"/>
  <c r="I20" i="2"/>
  <c r="K20" i="2" s="1"/>
  <c r="K19" i="2"/>
  <c r="I19" i="2"/>
  <c r="I18" i="2"/>
  <c r="I121" i="2" s="1"/>
  <c r="D45" i="1"/>
  <c r="D34" i="1"/>
  <c r="D33" i="1"/>
  <c r="D29" i="1"/>
  <c r="D36" i="1" s="1"/>
  <c r="D19" i="1"/>
  <c r="D20" i="1" s="1"/>
  <c r="D15" i="1"/>
  <c r="D22" i="1" l="1"/>
  <c r="K18" i="2"/>
  <c r="K121" i="2" s="1"/>
  <c r="J210" i="2"/>
  <c r="J321" i="2" s="1"/>
  <c r="I173" i="2"/>
  <c r="G300" i="2"/>
  <c r="K266" i="2"/>
  <c r="I299" i="2"/>
  <c r="K290" i="2"/>
  <c r="K299" i="2" s="1"/>
  <c r="K320" i="2"/>
  <c r="I259" i="2"/>
  <c r="K233" i="2"/>
  <c r="K259" i="2" s="1"/>
  <c r="G321" i="2"/>
  <c r="K153" i="2"/>
  <c r="K210" i="2" s="1"/>
  <c r="K173" i="2"/>
  <c r="H321" i="2"/>
  <c r="K278" i="2"/>
  <c r="K300" i="2" s="1"/>
  <c r="I320" i="2"/>
  <c r="I153" i="2"/>
  <c r="I210" i="2" s="1"/>
  <c r="I278" i="2"/>
  <c r="I300" i="2" s="1"/>
  <c r="I321" i="2" l="1"/>
  <c r="K321" i="2"/>
  <c r="D23" i="1"/>
  <c r="D37" i="1" l="1"/>
  <c r="D38" i="1" l="1"/>
  <c r="D40" i="1" l="1"/>
  <c r="D46" i="1" l="1"/>
</calcChain>
</file>

<file path=xl/sharedStrings.xml><?xml version="1.0" encoding="utf-8"?>
<sst xmlns="http://schemas.openxmlformats.org/spreadsheetml/2006/main" count="1286" uniqueCount="576">
  <si>
    <t xml:space="preserve">Road Initials:    GTC         Year  2018 </t>
  </si>
  <si>
    <t xml:space="preserve">  23</t>
  </si>
  <si>
    <t>245. WORKING CAPITAL</t>
  </si>
  <si>
    <t>(Dollars in Thousands)</t>
  </si>
  <si>
    <t xml:space="preserve">     1. This schedule should include only data pertaining to railway transportation services.</t>
  </si>
  <si>
    <t xml:space="preserve">     2. Carry out calculations of lines 9, 10, 20, and 21, to the nearest whole number.</t>
  </si>
  <si>
    <t>Line</t>
  </si>
  <si>
    <t>Item</t>
  </si>
  <si>
    <t>Source</t>
  </si>
  <si>
    <t>Amount</t>
  </si>
  <si>
    <t>No.</t>
  </si>
  <si>
    <t>(a)</t>
  </si>
  <si>
    <t>(b)</t>
  </si>
  <si>
    <t xml:space="preserve">       CURRENT OPERATING ASSETS</t>
  </si>
  <si>
    <t xml:space="preserve"> Interline and other balances (705)</t>
  </si>
  <si>
    <t xml:space="preserve"> Sched. 200, line 5, col. b</t>
  </si>
  <si>
    <t xml:space="preserve"> Customers (706)</t>
  </si>
  <si>
    <t xml:space="preserve"> Sched. 200, line 6, col. b</t>
  </si>
  <si>
    <t xml:space="preserve"> Other (707)</t>
  </si>
  <si>
    <t xml:space="preserve"> Note A</t>
  </si>
  <si>
    <t xml:space="preserve"> TOTAL CURRENT OPERATING ASSETS</t>
  </si>
  <si>
    <t xml:space="preserve"> Lines 1 + 2 + 3</t>
  </si>
  <si>
    <t xml:space="preserve">          OPERATING REVENUE</t>
  </si>
  <si>
    <t xml:space="preserve"> Railway operating revenue</t>
  </si>
  <si>
    <t xml:space="preserve"> Sched. 210, line 13, col. b</t>
  </si>
  <si>
    <t xml:space="preserve"> Rent income</t>
  </si>
  <si>
    <t xml:space="preserve"> Note B</t>
  </si>
  <si>
    <t xml:space="preserve"> TOTAL OPERATING REVENUES</t>
  </si>
  <si>
    <t xml:space="preserve"> Lines 5 + 6</t>
  </si>
  <si>
    <t xml:space="preserve"> Average daily operating revenues</t>
  </si>
  <si>
    <t xml:space="preserve"> Line 7 ÷ 360 days</t>
  </si>
  <si>
    <t xml:space="preserve"> Days of operating revenue in current</t>
  </si>
  <si>
    <t xml:space="preserve">    operating assets</t>
  </si>
  <si>
    <t xml:space="preserve"> Line 4 ÷ line 8</t>
  </si>
  <si>
    <t xml:space="preserve"> Revenue delay days plus buffer</t>
  </si>
  <si>
    <t xml:space="preserve"> Line 9 + 15 days</t>
  </si>
  <si>
    <t xml:space="preserve">    CURRENT OPERATING LIABILITIES</t>
  </si>
  <si>
    <t xml:space="preserve"> Interline and other balances (752)</t>
  </si>
  <si>
    <t xml:space="preserve"> Sched. 200, line 30, col. b</t>
  </si>
  <si>
    <t xml:space="preserve"> Audited accounts and wages payable (753)</t>
  </si>
  <si>
    <t xml:space="preserve"> Accounts payable - other (754)</t>
  </si>
  <si>
    <t xml:space="preserve"> Other taxes accrued (761.5)</t>
  </si>
  <si>
    <t xml:space="preserve"> TOTAL CURRENT OPERATING LIABILITIES</t>
  </si>
  <si>
    <t xml:space="preserve"> Sum of lines 11 through 14</t>
  </si>
  <si>
    <t xml:space="preserve">        OPERATING EXPENSES</t>
  </si>
  <si>
    <t xml:space="preserve"> Railway operating expenses</t>
  </si>
  <si>
    <t xml:space="preserve"> Sched. 210, line 14, col. b</t>
  </si>
  <si>
    <t xml:space="preserve"> Depreciation</t>
  </si>
  <si>
    <t xml:space="preserve"> Sched. 410, lines 136, 137, 138, 213, 232, 317, col. h</t>
  </si>
  <si>
    <t xml:space="preserve"> Cash related operating expenses</t>
  </si>
  <si>
    <t xml:space="preserve"> Line 16 + line 6 - line 17</t>
  </si>
  <si>
    <t xml:space="preserve"> Average daily expenditures</t>
  </si>
  <si>
    <t xml:space="preserve"> Line 18 ÷ 360 days</t>
  </si>
  <si>
    <t xml:space="preserve"> Days of operating expenses in current</t>
  </si>
  <si>
    <t xml:space="preserve">    operating liabilities</t>
  </si>
  <si>
    <t xml:space="preserve"> Line 15 ÷ line 19</t>
  </si>
  <si>
    <t xml:space="preserve"> Days of working capital required</t>
  </si>
  <si>
    <t xml:space="preserve"> Line 10 - line 20 (Note C)</t>
  </si>
  <si>
    <t xml:space="preserve"> Cash working capital required</t>
  </si>
  <si>
    <t xml:space="preserve"> Line 21 x line 19</t>
  </si>
  <si>
    <t xml:space="preserve"> Cash and temporary cash balance</t>
  </si>
  <si>
    <t xml:space="preserve"> Sched. 200, line 1 + line 2, col. b</t>
  </si>
  <si>
    <t xml:space="preserve"> Cash working capital allowed</t>
  </si>
  <si>
    <t xml:space="preserve"> Lesser of line 22 and line 23</t>
  </si>
  <si>
    <t xml:space="preserve">        MATERIAL AND SUPPLIES</t>
  </si>
  <si>
    <t xml:space="preserve"> Total materials &amp; supplies (712)</t>
  </si>
  <si>
    <t xml:space="preserve"> Scrap and obsolete material included in account 712</t>
  </si>
  <si>
    <t xml:space="preserve"> Materials and supplies held for common carrier</t>
  </si>
  <si>
    <t xml:space="preserve">    purposes</t>
  </si>
  <si>
    <t xml:space="preserve"> Line 25 - line 26</t>
  </si>
  <si>
    <t xml:space="preserve"> TOTAL WORKING CAPITAL</t>
  </si>
  <si>
    <t xml:space="preserve"> Line 24 + line 27</t>
  </si>
  <si>
    <t>NOTES:</t>
  </si>
  <si>
    <t xml:space="preserve">  (A)   Use common carrier portion only.  Common carrier refers to railway transportation service. </t>
  </si>
  <si>
    <t xml:space="preserve">  (B)   Rent income is the sum of Schedule 410, column h, lines 121, 122, 123, 127, 128, 129, 133, 134, 135, 208, 210, 212, 227, 229, 231, 312, 314,</t>
  </si>
  <si>
    <t xml:space="preserve">          and 316.  Rent income is added to railway operating revenues to produce total revenues.  Rent income is also added to total operating </t>
  </si>
  <si>
    <t xml:space="preserve">          expenses to exclude the rent revenue items from operating expenses.</t>
  </si>
  <si>
    <t xml:space="preserve">  (C)   If result is negative, use zero.</t>
  </si>
  <si>
    <t>Railroad Annual Report R-1</t>
  </si>
  <si>
    <t>NOTES AND REMARKS</t>
  </si>
  <si>
    <t xml:space="preserve">   (THIS PAGE INTENTIONALLY LEFT BLANK)</t>
  </si>
  <si>
    <t>410. RAILWAY OPERATING EXPENSES</t>
  </si>
  <si>
    <t>(Dollars in thousands)</t>
  </si>
  <si>
    <t>State the railway operating expenses on respondent's road for the year, classifying them in accordance with the Uniform System of Accounts for Railroad Companies, and allocate the common</t>
  </si>
  <si>
    <t>operating expenses in accordance with Board's rules governing the separation of such expenses between freight and passenger services.</t>
  </si>
  <si>
    <t>Materials, tools,</t>
  </si>
  <si>
    <t xml:space="preserve"> </t>
  </si>
  <si>
    <t>Total</t>
  </si>
  <si>
    <t>Salaries</t>
  </si>
  <si>
    <t>supplies, fuels,</t>
  </si>
  <si>
    <t>Purchased</t>
  </si>
  <si>
    <t>freight</t>
  </si>
  <si>
    <t>Cross</t>
  </si>
  <si>
    <t>Name of railway operating expense account</t>
  </si>
  <si>
    <t>&amp; Wages</t>
  </si>
  <si>
    <t>&amp; lubricants</t>
  </si>
  <si>
    <t>services</t>
  </si>
  <si>
    <t>General</t>
  </si>
  <si>
    <t>expense</t>
  </si>
  <si>
    <t>Passenger</t>
  </si>
  <si>
    <t xml:space="preserve"> No.</t>
  </si>
  <si>
    <t>Check</t>
  </si>
  <si>
    <t>(c)</t>
  </si>
  <si>
    <t>(d)</t>
  </si>
  <si>
    <t>(e)</t>
  </si>
  <si>
    <t>(f)</t>
  </si>
  <si>
    <t>(g)</t>
  </si>
  <si>
    <t>(h)</t>
  </si>
  <si>
    <t>WAYS AND STRUCTURES</t>
  </si>
  <si>
    <t>ADMINISTRATION</t>
  </si>
  <si>
    <t xml:space="preserve">   Track</t>
  </si>
  <si>
    <t>1</t>
  </si>
  <si>
    <t xml:space="preserve">   Bridge and building</t>
  </si>
  <si>
    <t>2</t>
  </si>
  <si>
    <t xml:space="preserve">   Signal</t>
  </si>
  <si>
    <t>3</t>
  </si>
  <si>
    <t xml:space="preserve">   Communication</t>
  </si>
  <si>
    <t>4</t>
  </si>
  <si>
    <t xml:space="preserve">   Other</t>
  </si>
  <si>
    <t>5</t>
  </si>
  <si>
    <t>REPAIRS AND MAINTENANCE</t>
  </si>
  <si>
    <t xml:space="preserve">   Roadway - running</t>
  </si>
  <si>
    <t>6</t>
  </si>
  <si>
    <t xml:space="preserve">   Roadway - switching</t>
  </si>
  <si>
    <t>7</t>
  </si>
  <si>
    <t xml:space="preserve">   Tunnels &amp; subways - running</t>
  </si>
  <si>
    <t>8</t>
  </si>
  <si>
    <t xml:space="preserve">   Tunnels &amp; subways - switching</t>
  </si>
  <si>
    <t>9</t>
  </si>
  <si>
    <t xml:space="preserve">   Bridges &amp; culverts - running</t>
  </si>
  <si>
    <t>10</t>
  </si>
  <si>
    <t xml:space="preserve">   Bridges &amp; culverts - switching</t>
  </si>
  <si>
    <t>11</t>
  </si>
  <si>
    <t xml:space="preserve">   Ties - running</t>
  </si>
  <si>
    <t>12</t>
  </si>
  <si>
    <t xml:space="preserve">   Ties - switching</t>
  </si>
  <si>
    <t>13</t>
  </si>
  <si>
    <t xml:space="preserve">   Rail &amp; other track material - running</t>
  </si>
  <si>
    <t>14</t>
  </si>
  <si>
    <t xml:space="preserve">   Rail &amp; other track material - switching</t>
  </si>
  <si>
    <t>15</t>
  </si>
  <si>
    <t xml:space="preserve">   Ballast - running</t>
  </si>
  <si>
    <t>16</t>
  </si>
  <si>
    <t xml:space="preserve">   Ballast - switching</t>
  </si>
  <si>
    <t>17</t>
  </si>
  <si>
    <t xml:space="preserve">   Road property damaged - running</t>
  </si>
  <si>
    <t>18</t>
  </si>
  <si>
    <t xml:space="preserve">   Road property damaged - switching</t>
  </si>
  <si>
    <t>19</t>
  </si>
  <si>
    <t xml:space="preserve">   Road property damaged - other</t>
  </si>
  <si>
    <t>20</t>
  </si>
  <si>
    <t xml:space="preserve">   Signals &amp; interlockers - running</t>
  </si>
  <si>
    <t>21</t>
  </si>
  <si>
    <t xml:space="preserve">   Signals &amp; interlockers - switching</t>
  </si>
  <si>
    <t>22</t>
  </si>
  <si>
    <t xml:space="preserve">   Communications systems</t>
  </si>
  <si>
    <t>23</t>
  </si>
  <si>
    <t xml:space="preserve">   Power systems</t>
  </si>
  <si>
    <t>24</t>
  </si>
  <si>
    <t xml:space="preserve">   Highway grade crossings - running</t>
  </si>
  <si>
    <t>25</t>
  </si>
  <si>
    <t xml:space="preserve">   Highway grade crossings - switching</t>
  </si>
  <si>
    <t>26</t>
  </si>
  <si>
    <t xml:space="preserve">   Station &amp; office buildings</t>
  </si>
  <si>
    <t>27</t>
  </si>
  <si>
    <t xml:space="preserve">   Shop buildings - locomotives</t>
  </si>
  <si>
    <t>28</t>
  </si>
  <si>
    <t xml:space="preserve">   Shop buildings - freight cars</t>
  </si>
  <si>
    <t>N/A</t>
  </si>
  <si>
    <t>29</t>
  </si>
  <si>
    <t xml:space="preserve">   Shop buildings - other equipment</t>
  </si>
  <si>
    <t>30</t>
  </si>
  <si>
    <t xml:space="preserve"> 42</t>
  </si>
  <si>
    <t>410. RAILWAY OPERATING EXPENSES - (Continued)</t>
  </si>
  <si>
    <t>REPAIRS AND MAINTENANCE - (Continued)</t>
  </si>
  <si>
    <t xml:space="preserve">   Locomotive servicing facilities</t>
  </si>
  <si>
    <t>101</t>
  </si>
  <si>
    <t xml:space="preserve">   Miscellaneous buildings &amp; structures</t>
  </si>
  <si>
    <t>102</t>
  </si>
  <si>
    <t xml:space="preserve">   Coal terminals</t>
  </si>
  <si>
    <t>103</t>
  </si>
  <si>
    <t xml:space="preserve">   Ore terminals</t>
  </si>
  <si>
    <t>104</t>
  </si>
  <si>
    <t xml:space="preserve">   Other marine terminals</t>
  </si>
  <si>
    <t>105</t>
  </si>
  <si>
    <t xml:space="preserve">   TOFC/COFC - terminals</t>
  </si>
  <si>
    <t>106</t>
  </si>
  <si>
    <t xml:space="preserve">   Motor vehicle loading &amp; distribution facilities</t>
  </si>
  <si>
    <t>107</t>
  </si>
  <si>
    <t xml:space="preserve">   Facilities for other specialized service operations</t>
  </si>
  <si>
    <t>108</t>
  </si>
  <si>
    <t xml:space="preserve">   Roadway machines</t>
  </si>
  <si>
    <t>109</t>
  </si>
  <si>
    <t xml:space="preserve">   Small tools &amp; supplies</t>
  </si>
  <si>
    <t>110</t>
  </si>
  <si>
    <t xml:space="preserve">   Snow removal</t>
  </si>
  <si>
    <t>111</t>
  </si>
  <si>
    <t xml:space="preserve">   Fringe benefits - running</t>
  </si>
  <si>
    <t>112</t>
  </si>
  <si>
    <t xml:space="preserve">   Fringe benefits - switching</t>
  </si>
  <si>
    <t>113</t>
  </si>
  <si>
    <t xml:space="preserve">   Fringe benefits - other</t>
  </si>
  <si>
    <t>114</t>
  </si>
  <si>
    <t xml:space="preserve">   Casualties &amp; insurance - running</t>
  </si>
  <si>
    <t>115</t>
  </si>
  <si>
    <t xml:space="preserve">   Casualties &amp; insurance - switching</t>
  </si>
  <si>
    <t>116</t>
  </si>
  <si>
    <t xml:space="preserve">   Casualties &amp; insurance - other</t>
  </si>
  <si>
    <t>117</t>
  </si>
  <si>
    <t>*</t>
  </si>
  <si>
    <t xml:space="preserve">   Lease rentals - debit - running</t>
  </si>
  <si>
    <t>118</t>
  </si>
  <si>
    <t xml:space="preserve">   Lease rentals - debit - switching</t>
  </si>
  <si>
    <t>119</t>
  </si>
  <si>
    <t xml:space="preserve">   Lease rentals - debit - other</t>
  </si>
  <si>
    <t>120</t>
  </si>
  <si>
    <t xml:space="preserve">   Lease rentals - (credit) - running</t>
  </si>
  <si>
    <t>121</t>
  </si>
  <si>
    <t xml:space="preserve">   Lease rentals - (credit) - switching</t>
  </si>
  <si>
    <t>122</t>
  </si>
  <si>
    <t xml:space="preserve">   Lease rentals - (credit) - other</t>
  </si>
  <si>
    <t>123</t>
  </si>
  <si>
    <t xml:space="preserve">   Joint facility rent - debit - running</t>
  </si>
  <si>
    <t>124</t>
  </si>
  <si>
    <t xml:space="preserve">   Joint facility rent - debit - switching</t>
  </si>
  <si>
    <t>125</t>
  </si>
  <si>
    <t xml:space="preserve">   Joint facility rent - debit - other</t>
  </si>
  <si>
    <t>126</t>
  </si>
  <si>
    <t xml:space="preserve">   Joint facility rent - (credit) - running</t>
  </si>
  <si>
    <t>127</t>
  </si>
  <si>
    <t xml:space="preserve">   Joint facility rent - (credit) - switching</t>
  </si>
  <si>
    <t>128</t>
  </si>
  <si>
    <t xml:space="preserve">   Joint facility rent - (credit) - other</t>
  </si>
  <si>
    <t>129</t>
  </si>
  <si>
    <t xml:space="preserve">   Other rents - debit - running</t>
  </si>
  <si>
    <t>130</t>
  </si>
  <si>
    <t xml:space="preserve">   Other rents - debit - switching</t>
  </si>
  <si>
    <t>131</t>
  </si>
  <si>
    <t xml:space="preserve">   Other rents - debit - other</t>
  </si>
  <si>
    <t>132</t>
  </si>
  <si>
    <t xml:space="preserve">   Other rents - (credit) - running</t>
  </si>
  <si>
    <t>133</t>
  </si>
  <si>
    <t>supplies, fuels</t>
  </si>
  <si>
    <t xml:space="preserve">   Other rents - (credit) - switching</t>
  </si>
  <si>
    <t>134</t>
  </si>
  <si>
    <t xml:space="preserve">   Other rents - (credit) - other</t>
  </si>
  <si>
    <t>135</t>
  </si>
  <si>
    <t xml:space="preserve">   Depreciation - running</t>
  </si>
  <si>
    <t>136</t>
  </si>
  <si>
    <t xml:space="preserve">   Depreciation - switching</t>
  </si>
  <si>
    <t>137</t>
  </si>
  <si>
    <t xml:space="preserve">   Depreciation - other</t>
  </si>
  <si>
    <t>138</t>
  </si>
  <si>
    <t xml:space="preserve">   Joint facility - debit - running</t>
  </si>
  <si>
    <t>139</t>
  </si>
  <si>
    <t xml:space="preserve">   Joint facility - debit - switching</t>
  </si>
  <si>
    <t>140</t>
  </si>
  <si>
    <t xml:space="preserve">   Joint facility - debit - other</t>
  </si>
  <si>
    <t>141</t>
  </si>
  <si>
    <t xml:space="preserve">   Joint facility - (credit) - running</t>
  </si>
  <si>
    <t>142</t>
  </si>
  <si>
    <t xml:space="preserve">   Joint facility - (credit) - switching</t>
  </si>
  <si>
    <t>143</t>
  </si>
  <si>
    <t xml:space="preserve">   Joint facility - (credit) - other</t>
  </si>
  <si>
    <t>144</t>
  </si>
  <si>
    <t xml:space="preserve">   Dismantling retired road property - running</t>
  </si>
  <si>
    <t>145</t>
  </si>
  <si>
    <t xml:space="preserve">   Dismantling retired road property - switching</t>
  </si>
  <si>
    <t>146</t>
  </si>
  <si>
    <t xml:space="preserve">   Dismantling retired road property - other</t>
  </si>
  <si>
    <t>147</t>
  </si>
  <si>
    <t xml:space="preserve">   Other - running</t>
  </si>
  <si>
    <t>148</t>
  </si>
  <si>
    <t xml:space="preserve">   Other - switching</t>
  </si>
  <si>
    <t>149</t>
  </si>
  <si>
    <t xml:space="preserve">   Other - other</t>
  </si>
  <si>
    <t>150</t>
  </si>
  <si>
    <t>TOTAL WAY AND STRUCTURES</t>
  </si>
  <si>
    <t>151</t>
  </si>
  <si>
    <t>EQUIPMENT</t>
  </si>
  <si>
    <t>LOCOMOTIVES</t>
  </si>
  <si>
    <t xml:space="preserve">   Administration</t>
  </si>
  <si>
    <t>201</t>
  </si>
  <si>
    <t xml:space="preserve">   Repair and maintenance</t>
  </si>
  <si>
    <t>202</t>
  </si>
  <si>
    <t xml:space="preserve">   Machinery repair</t>
  </si>
  <si>
    <t>203</t>
  </si>
  <si>
    <t xml:space="preserve">   Equipment damaged</t>
  </si>
  <si>
    <t>204</t>
  </si>
  <si>
    <t xml:space="preserve">   Fringe benefits</t>
  </si>
  <si>
    <t>205</t>
  </si>
  <si>
    <t xml:space="preserve">   Other casualties &amp; insurance</t>
  </si>
  <si>
    <t>206</t>
  </si>
  <si>
    <t xml:space="preserve">   Lease rentals - debit</t>
  </si>
  <si>
    <t>207</t>
  </si>
  <si>
    <t xml:space="preserve">   Lease rentals - (credit)</t>
  </si>
  <si>
    <t>208</t>
  </si>
  <si>
    <t xml:space="preserve">   Joint facility rent - debit</t>
  </si>
  <si>
    <t>209</t>
  </si>
  <si>
    <t xml:space="preserve">   Joint facility rent - (credit)</t>
  </si>
  <si>
    <t>210</t>
  </si>
  <si>
    <t xml:space="preserve">   Other rents - debit</t>
  </si>
  <si>
    <t>211</t>
  </si>
  <si>
    <t xml:space="preserve">   Other rents - (credit)</t>
  </si>
  <si>
    <t>212</t>
  </si>
  <si>
    <t xml:space="preserve">   Depreciation</t>
  </si>
  <si>
    <t>213</t>
  </si>
  <si>
    <t xml:space="preserve">   Joint facility - debit</t>
  </si>
  <si>
    <t>214</t>
  </si>
  <si>
    <t xml:space="preserve">   Joint facility - (credit)</t>
  </si>
  <si>
    <t>215</t>
  </si>
  <si>
    <t xml:space="preserve">   Repairs billed to others - (credit)</t>
  </si>
  <si>
    <t>216</t>
  </si>
  <si>
    <t xml:space="preserve"> 44</t>
  </si>
  <si>
    <t xml:space="preserve"> LOCOMOTIVES - (Continued)</t>
  </si>
  <si>
    <t xml:space="preserve">   Dismantling retired property</t>
  </si>
  <si>
    <t>217</t>
  </si>
  <si>
    <t>218</t>
  </si>
  <si>
    <t>TOTAL LOCOMOTIVES</t>
  </si>
  <si>
    <t>219</t>
  </si>
  <si>
    <t>FREIGHT CARS</t>
  </si>
  <si>
    <t>220</t>
  </si>
  <si>
    <t xml:space="preserve">   Repair &amp; maintenance</t>
  </si>
  <si>
    <t>221</t>
  </si>
  <si>
    <t>222</t>
  </si>
  <si>
    <t>223</t>
  </si>
  <si>
    <t>224</t>
  </si>
  <si>
    <t>225</t>
  </si>
  <si>
    <t>226</t>
  </si>
  <si>
    <t>227</t>
  </si>
  <si>
    <t>228</t>
  </si>
  <si>
    <t>229</t>
  </si>
  <si>
    <t>230</t>
  </si>
  <si>
    <t>231</t>
  </si>
  <si>
    <t>232</t>
  </si>
  <si>
    <t>233</t>
  </si>
  <si>
    <t>234</t>
  </si>
  <si>
    <t>235</t>
  </si>
  <si>
    <t>236</t>
  </si>
  <si>
    <t>237</t>
  </si>
  <si>
    <t>TOTAL FREIGHT CARS</t>
  </si>
  <si>
    <t>238</t>
  </si>
  <si>
    <t>OTHER EQUIPMENT</t>
  </si>
  <si>
    <t xml:space="preserve">   Railroad Annual Report R-1</t>
  </si>
  <si>
    <t>301</t>
  </si>
  <si>
    <t xml:space="preserve">     Trucks, trailers, &amp; containers - revenue service</t>
  </si>
  <si>
    <t>302</t>
  </si>
  <si>
    <t xml:space="preserve">     Floating equipment - revenue service</t>
  </si>
  <si>
    <t>303</t>
  </si>
  <si>
    <t xml:space="preserve">     Passenger and other revenue equipment</t>
  </si>
  <si>
    <t>304</t>
  </si>
  <si>
    <t xml:space="preserve">     Computer systems and word processing equipment</t>
  </si>
  <si>
    <t>305</t>
  </si>
  <si>
    <t xml:space="preserve">     Machinery</t>
  </si>
  <si>
    <t>306</t>
  </si>
  <si>
    <t xml:space="preserve">     Work and other non-revenue equipment</t>
  </si>
  <si>
    <t>307</t>
  </si>
  <si>
    <t xml:space="preserve">     Equipment damaged</t>
  </si>
  <si>
    <t>308</t>
  </si>
  <si>
    <t>309</t>
  </si>
  <si>
    <t xml:space="preserve">   Other casualties and insurance</t>
  </si>
  <si>
    <t>310</t>
  </si>
  <si>
    <t>311</t>
  </si>
  <si>
    <t>312</t>
  </si>
  <si>
    <t>OTHER EQUIPMENT (Continued)</t>
  </si>
  <si>
    <t>313</t>
  </si>
  <si>
    <t>314</t>
  </si>
  <si>
    <t>315</t>
  </si>
  <si>
    <t>316</t>
  </si>
  <si>
    <t>317</t>
  </si>
  <si>
    <t>318</t>
  </si>
  <si>
    <t>319</t>
  </si>
  <si>
    <t>320</t>
  </si>
  <si>
    <t>321</t>
  </si>
  <si>
    <t>322</t>
  </si>
  <si>
    <t>TOTAL OTHER EQUIPMENT</t>
  </si>
  <si>
    <t>323</t>
  </si>
  <si>
    <t>TOTAL EQUIPMENT</t>
  </si>
  <si>
    <t>324</t>
  </si>
  <si>
    <t>TRANSPORTATION</t>
  </si>
  <si>
    <t xml:space="preserve">  TRAIN OPERATIONS</t>
  </si>
  <si>
    <t>401</t>
  </si>
  <si>
    <t xml:space="preserve">   Engine crews</t>
  </si>
  <si>
    <t>402</t>
  </si>
  <si>
    <t xml:space="preserve">   Train crews</t>
  </si>
  <si>
    <t>403</t>
  </si>
  <si>
    <t xml:space="preserve">   Dispatching trains</t>
  </si>
  <si>
    <t>404</t>
  </si>
  <si>
    <t xml:space="preserve">   Operating signals and interlockers</t>
  </si>
  <si>
    <t>405</t>
  </si>
  <si>
    <t xml:space="preserve">   Operating drawbridges</t>
  </si>
  <si>
    <t>406</t>
  </si>
  <si>
    <t xml:space="preserve">   Highway crossing protection</t>
  </si>
  <si>
    <t>407</t>
  </si>
  <si>
    <t xml:space="preserve">   Train inspection and lubrication</t>
  </si>
  <si>
    <t>408</t>
  </si>
  <si>
    <t xml:space="preserve">   Locomotive fuel</t>
  </si>
  <si>
    <t>409</t>
  </si>
  <si>
    <t xml:space="preserve">   Electric power produced or purchased for motive power</t>
  </si>
  <si>
    <t>410</t>
  </si>
  <si>
    <t xml:space="preserve">   Servicing locomotives</t>
  </si>
  <si>
    <t>411</t>
  </si>
  <si>
    <t xml:space="preserve">   Freight lost or damaged - solely related</t>
  </si>
  <si>
    <t>412</t>
  </si>
  <si>
    <t xml:space="preserve">   Clearing wrecks</t>
  </si>
  <si>
    <t>413</t>
  </si>
  <si>
    <t>414</t>
  </si>
  <si>
    <t>415</t>
  </si>
  <si>
    <t>416</t>
  </si>
  <si>
    <t>417</t>
  </si>
  <si>
    <t>418</t>
  </si>
  <si>
    <t>TOTAL TRAIN OPERATIONS</t>
  </si>
  <si>
    <t>419</t>
  </si>
  <si>
    <t>YARD OPERATIONS</t>
  </si>
  <si>
    <t>420</t>
  </si>
  <si>
    <t xml:space="preserve">   Switch crews</t>
  </si>
  <si>
    <t>421</t>
  </si>
  <si>
    <t xml:space="preserve"> 46</t>
  </si>
  <si>
    <t>YARD OPERATIONS (Continued)</t>
  </si>
  <si>
    <t xml:space="preserve">   Controlling operations</t>
  </si>
  <si>
    <t>422</t>
  </si>
  <si>
    <t xml:space="preserve">   Yard and terminal clerical</t>
  </si>
  <si>
    <t>423</t>
  </si>
  <si>
    <t xml:space="preserve">   Operating switches, signals, retarders &amp; humps</t>
  </si>
  <si>
    <t>424</t>
  </si>
  <si>
    <t>425</t>
  </si>
  <si>
    <t>426</t>
  </si>
  <si>
    <t>427</t>
  </si>
  <si>
    <t>428</t>
  </si>
  <si>
    <t>429</t>
  </si>
  <si>
    <t>430</t>
  </si>
  <si>
    <t>431</t>
  </si>
  <si>
    <t>432</t>
  </si>
  <si>
    <t>433</t>
  </si>
  <si>
    <t>434</t>
  </si>
  <si>
    <t>TOTAL YARD OPERATIONS</t>
  </si>
  <si>
    <t>435</t>
  </si>
  <si>
    <t>TRAIN &amp; YARD OPERATIONS COMMON:</t>
  </si>
  <si>
    <t xml:space="preserve">   Cleaning car interiors</t>
  </si>
  <si>
    <t>501</t>
  </si>
  <si>
    <t xml:space="preserve">   Adjusting &amp; transferring loads</t>
  </si>
  <si>
    <t>502</t>
  </si>
  <si>
    <t xml:space="preserve">   Car loading devices &amp; grain docks</t>
  </si>
  <si>
    <t>503</t>
  </si>
  <si>
    <t xml:space="preserve">   Freight lost or damaged - all other</t>
  </si>
  <si>
    <t>504</t>
  </si>
  <si>
    <t>505</t>
  </si>
  <si>
    <t>TOTAL TRAIN &amp; YARD OPERATIONS COMMON:</t>
  </si>
  <si>
    <t>506</t>
  </si>
  <si>
    <t xml:space="preserve"> Railroad Annual Report R-1</t>
  </si>
  <si>
    <t>SPECIALIZED SERVICE OPERATIONS</t>
  </si>
  <si>
    <t>507</t>
  </si>
  <si>
    <t xml:space="preserve">   Pickup and delivery and marine line haul</t>
  </si>
  <si>
    <t>508</t>
  </si>
  <si>
    <t xml:space="preserve">   Loading &amp; unloading and local marine</t>
  </si>
  <si>
    <t>509</t>
  </si>
  <si>
    <t xml:space="preserve">   Protective services</t>
  </si>
  <si>
    <t>510</t>
  </si>
  <si>
    <t>511</t>
  </si>
  <si>
    <t>512</t>
  </si>
  <si>
    <t xml:space="preserve">   Casualties &amp; insurance</t>
  </si>
  <si>
    <t>513</t>
  </si>
  <si>
    <t>514</t>
  </si>
  <si>
    <t>515</t>
  </si>
  <si>
    <t>516</t>
  </si>
  <si>
    <t>TOTAL SPECIALIZED SERVICES OPERATIONS</t>
  </si>
  <si>
    <t>517</t>
  </si>
  <si>
    <t>ADMINISTRATIVE SUPPORT OPERATIONS:</t>
  </si>
  <si>
    <t>518</t>
  </si>
  <si>
    <t xml:space="preserve">   Employees performing clerical &amp; accounting functions</t>
  </si>
  <si>
    <t>519</t>
  </si>
  <si>
    <t xml:space="preserve">   Communication systems operations</t>
  </si>
  <si>
    <t>520</t>
  </si>
  <si>
    <t xml:space="preserve">   Loss &amp; damage claims processing</t>
  </si>
  <si>
    <t>521</t>
  </si>
  <si>
    <t>522</t>
  </si>
  <si>
    <t>523</t>
  </si>
  <si>
    <t>524</t>
  </si>
  <si>
    <t>525</t>
  </si>
  <si>
    <t>526</t>
  </si>
  <si>
    <t>TOTAL ADMINISTRATIVE SUPPORT OPERATIONS</t>
  </si>
  <si>
    <t>527</t>
  </si>
  <si>
    <t>TOTAL TRANSPORTATION</t>
  </si>
  <si>
    <t>528</t>
  </si>
  <si>
    <t>GENERAL AND ADMINISTRATIVE</t>
  </si>
  <si>
    <t xml:space="preserve">   Officers - general administration</t>
  </si>
  <si>
    <t>601</t>
  </si>
  <si>
    <t xml:space="preserve">   Accounting, auditing, and finance</t>
  </si>
  <si>
    <t>602</t>
  </si>
  <si>
    <t xml:space="preserve">   Management services &amp; data processing</t>
  </si>
  <si>
    <t>603</t>
  </si>
  <si>
    <t xml:space="preserve">   Marketing</t>
  </si>
  <si>
    <t>604</t>
  </si>
  <si>
    <t xml:space="preserve">   Sales</t>
  </si>
  <si>
    <t>605</t>
  </si>
  <si>
    <t xml:space="preserve">   Industrial development</t>
  </si>
  <si>
    <t>606</t>
  </si>
  <si>
    <t xml:space="preserve">   Personnel &amp; labor relations</t>
  </si>
  <si>
    <t>607</t>
  </si>
  <si>
    <t xml:space="preserve">   Legal &amp; secretarial</t>
  </si>
  <si>
    <t>608</t>
  </si>
  <si>
    <t xml:space="preserve">   Public relations &amp; advertising</t>
  </si>
  <si>
    <t>609</t>
  </si>
  <si>
    <t xml:space="preserve">   Research &amp; development</t>
  </si>
  <si>
    <t>610</t>
  </si>
  <si>
    <t>611</t>
  </si>
  <si>
    <t>612</t>
  </si>
  <si>
    <t xml:space="preserve">   Writedown of uncollectible accounts</t>
  </si>
  <si>
    <t>613</t>
  </si>
  <si>
    <t xml:space="preserve">   Property taxes</t>
  </si>
  <si>
    <t>614</t>
  </si>
  <si>
    <t xml:space="preserve">   Other taxes except on corporate income or payrolls</t>
  </si>
  <si>
    <t>615</t>
  </si>
  <si>
    <t>616</t>
  </si>
  <si>
    <t>617</t>
  </si>
  <si>
    <t/>
  </si>
  <si>
    <t>618</t>
  </si>
  <si>
    <t>TOTAL GENERAL AND ADMINISTRATIVE</t>
  </si>
  <si>
    <t>619</t>
  </si>
  <si>
    <t>TOTAL CARRIER OPERATING EXPENSES</t>
  </si>
  <si>
    <t>620</t>
  </si>
  <si>
    <t>414. RENTS FOR INTERCHANGED FREIGHT TRAIN CARS AND OTHER FREIGHT CARRYING EQUIPMENT</t>
  </si>
  <si>
    <t>1.</t>
  </si>
  <si>
    <t>Report freight expenses only.</t>
  </si>
  <si>
    <t>2.</t>
  </si>
  <si>
    <t>Report in this supporting schedule rental information by car type and other freight-carrying equipment relating to the interchange of railroad owned or leased equipment and privately owned</t>
  </si>
  <si>
    <t>equipment. (Reporting for leased equipment covers equipment with the carrier's own railroad markings.)</t>
  </si>
  <si>
    <t>3.</t>
  </si>
  <si>
    <t>The gross amounts receivable and payable for freight-train cars (line 19, columns (b) through (d), and line 19, columns (e) through (g), respectively) should balance with Schedule 410, column (f)</t>
  </si>
  <si>
    <t>lines 231 (credits) and 230 (debits). Trailer and container rentals in this schedule are included in Schedule 410, column (f) lines 315 and 316. However, the trailer and container rentals in this</t>
  </si>
  <si>
    <t>schedule will not balance to lines 315 and 316 of Schedule 410 because those lines include rents for "Other Equipment" which is reported in Schedule 415, column (f). The balancing of Schedules</t>
  </si>
  <si>
    <t>410, 414, and 415 "Other Equipment" is outlined in note 6 to Schedule 415.</t>
  </si>
  <si>
    <t>4.</t>
  </si>
  <si>
    <t>Report in columns (b) and (e) rentals for private-line cars (whether under railroad control or not) and shipper owned cars.</t>
  </si>
  <si>
    <t>5.</t>
  </si>
  <si>
    <t>Report in columns (c), (d), (f), and (g) rentals for railroad owned cars prescribed by the Board in Ex Parte No. 334, for which rentals are settled on a combination mileage and time basis (basic</t>
  </si>
  <si>
    <t>per diem). Include railroad owned per diem tank cars on line 17.</t>
  </si>
  <si>
    <t>NOTE: Mechanical designations for each car type are shown in Schedule 710.</t>
  </si>
  <si>
    <t>GROSS AMOUNTS RECEIVABLE</t>
  </si>
  <si>
    <t>GROSS AMOUNTS PAYABLE</t>
  </si>
  <si>
    <t>Per Diem Basis</t>
  </si>
  <si>
    <t>Type of Equipment</t>
  </si>
  <si>
    <t>Private</t>
  </si>
  <si>
    <t xml:space="preserve">   Mileage</t>
  </si>
  <si>
    <t xml:space="preserve">    Time</t>
  </si>
  <si>
    <t xml:space="preserve">  Mileage </t>
  </si>
  <si>
    <t xml:space="preserve">   Time</t>
  </si>
  <si>
    <t>Line Cars</t>
  </si>
  <si>
    <t>CAR TYPES</t>
  </si>
  <si>
    <t>Box -Plain 40 Foot</t>
  </si>
  <si>
    <t>Box - Plain 50 Foot and Longer</t>
  </si>
  <si>
    <t>Box - Equipped</t>
  </si>
  <si>
    <t>Gondola - Plain</t>
  </si>
  <si>
    <t>Gondola - Equipped</t>
  </si>
  <si>
    <t>Hopper - Covered</t>
  </si>
  <si>
    <t>Hopper - Open Top - General Service</t>
  </si>
  <si>
    <t>Hopper - Open Top - Special Service</t>
  </si>
  <si>
    <t>Refrigerator - Mechanical</t>
  </si>
  <si>
    <t>Refrigerator - Nonmechanical</t>
  </si>
  <si>
    <t>Flat - TOFC/COFC</t>
  </si>
  <si>
    <t>Flat -  Multi-Level</t>
  </si>
  <si>
    <t>Flat -  General Service</t>
  </si>
  <si>
    <t>Flat - Other</t>
  </si>
  <si>
    <t>Tank - Under 22,000 Gallons</t>
  </si>
  <si>
    <t>Tank - 22,000 Gallons And Over</t>
  </si>
  <si>
    <t>All Other Freight Cars</t>
  </si>
  <si>
    <t>Auto Racks</t>
  </si>
  <si>
    <t xml:space="preserve">    TOTAL FREIGHT TRAIN CARS</t>
  </si>
  <si>
    <t>OTHER FREIGHT CARRYING EQUIPMENT</t>
  </si>
  <si>
    <t>Refrigerated Trailers</t>
  </si>
  <si>
    <t>Other Trailers</t>
  </si>
  <si>
    <t>Refrigerated Containers</t>
  </si>
  <si>
    <t>Other Containers</t>
  </si>
  <si>
    <t xml:space="preserve">    TOTAL TRAILERS AND CONTAINERS</t>
  </si>
  <si>
    <t xml:space="preserve">    GRAND TOTAL (Lines 19 and 24)</t>
  </si>
  <si>
    <t>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</si>
</sst>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3" formatCode="_(* #,##0.00_);_(* \(#,##0.00\);_(* &quot;-&quot;??_);_(@_)"/>
    <numFmt numFmtId="164" formatCode="_(* #,##0_);_(* \(#,##0\);_(* &quot;-&quot;??_);_(@_)"/>
    <numFmt numFmtId="165" formatCode="0_);\(0\)"/>
  </numFmts>
  <fonts count="21">
    <font>
      <sz val="10"/>
      <name val="Arial"/>
    </font>
    <font>
      <sz val="10"/>
      <name val="MS Sans Serif"/>
      <family val="2"/>
    </font>
    <font>
      <sz val="9"/>
      <name val="Times New Roman"/>
      <family val="1"/>
    </font>
    <font>
      <sz val="12"/>
      <name val="Times New Roman"/>
      <family val="1"/>
    </font>
    <font>
      <sz val="8"/>
      <name val="Times New Roman"/>
      <family val="1"/>
    </font>
    <font>
      <sz val="8"/>
      <name val="CG Times (WN)"/>
    </font>
    <font>
      <b/>
      <sz val="8"/>
      <name val="Times New Roman"/>
      <family val="1"/>
    </font>
    <font>
      <sz val="10"/>
      <name val="Arial"/>
      <family val="2"/>
    </font>
    <font>
      <sz val="8"/>
      <color theme="1"/>
      <name val="Times New Roman"/>
      <family val="1"/>
    </font>
    <font>
      <sz val="8"/>
      <color indexed="8"/>
      <name val="Arial"/>
      <family val="2"/>
    </font>
    <font>
      <b/>
      <sz val="9"/>
      <name val="Arial"/>
      <family val="2"/>
    </font>
    <font>
      <sz val="9"/>
      <color indexed="8"/>
      <name val="Times New Roman"/>
      <family val="1"/>
    </font>
    <font>
      <sz val="8"/>
      <name val="MS Sans Serif"/>
      <family val="2"/>
    </font>
    <font>
      <sz val="7"/>
      <color indexed="8"/>
      <name val="Arial"/>
      <family val="2"/>
    </font>
    <font>
      <b/>
      <sz val="9"/>
      <name val="Times New Roman"/>
      <family val="1"/>
    </font>
    <font>
      <sz val="10"/>
      <name val="Times New Roman"/>
      <family val="1"/>
    </font>
    <font>
      <sz val="8"/>
      <name val="Arial"/>
      <family val="2"/>
    </font>
    <font>
      <sz val="12"/>
      <name val="Arial"/>
      <family val="2"/>
    </font>
    <font>
      <b/>
      <sz val="12"/>
      <name val="Times New Roman"/>
      <family val="1"/>
    </font>
    <font>
      <sz val="12"/>
      <color indexed="12"/>
      <name val="Times New Roman"/>
      <family val="1"/>
    </font>
    <font>
      <b/>
      <sz val="10"/>
      <name val="Times New Roman"/>
      <family val="1"/>
    </font>
  </fonts>
  <fills count="3">
    <fill>
      <patternFill patternType="none"/>
    </fill>
    <fill>
      <patternFill patternType="gray125"/>
    </fill>
    <fill>
      <patternFill patternType="solid">
        <fgColor theme="0"/>
        <bgColor indexed="64"/>
      </patternFill>
    </fill>
  </fills>
  <borders count="9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8"/>
      </right>
      <top style="thin">
        <color indexed="8"/>
      </top>
      <bottom/>
      <diagonal/>
    </border>
    <border>
      <left style="thin">
        <color indexed="64"/>
      </left>
      <right style="medium">
        <color indexed="64"/>
      </right>
      <top style="thin">
        <color indexed="64"/>
      </top>
      <bottom/>
      <diagonal/>
    </border>
    <border>
      <left style="thin">
        <color indexed="64"/>
      </left>
      <right style="thin">
        <color indexed="8"/>
      </right>
      <top/>
      <bottom/>
      <diagonal/>
    </border>
    <border>
      <left style="thin">
        <color indexed="64"/>
      </left>
      <right style="medium">
        <color indexed="64"/>
      </right>
      <top/>
      <bottom/>
      <diagonal/>
    </border>
    <border>
      <left style="thin">
        <color indexed="8"/>
      </left>
      <right style="thin">
        <color indexed="8"/>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8"/>
      </left>
      <right style="medium">
        <color indexed="8"/>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8"/>
      </top>
      <bottom/>
      <diagonal/>
    </border>
    <border>
      <left style="medium">
        <color indexed="8"/>
      </left>
      <right style="medium">
        <color indexed="8"/>
      </right>
      <top style="thin">
        <color indexed="8"/>
      </top>
      <bottom/>
      <diagonal/>
    </border>
    <border>
      <left style="medium">
        <color indexed="64"/>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8"/>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8"/>
      </top>
      <bottom style="thin">
        <color indexed="64"/>
      </bottom>
      <diagonal/>
    </border>
    <border>
      <left style="medium">
        <color indexed="8"/>
      </left>
      <right style="medium">
        <color indexed="8"/>
      </right>
      <top style="thin">
        <color indexed="8"/>
      </top>
      <bottom style="thin">
        <color indexed="64"/>
      </bottom>
      <diagonal/>
    </border>
    <border>
      <left style="medium">
        <color indexed="64"/>
      </left>
      <right/>
      <top style="thin">
        <color indexed="8"/>
      </top>
      <bottom style="thin">
        <color indexed="64"/>
      </bottom>
      <diagonal/>
    </border>
    <border>
      <left style="thin">
        <color indexed="64"/>
      </left>
      <right style="medium">
        <color indexed="64"/>
      </right>
      <top style="thin">
        <color indexed="8"/>
      </top>
      <bottom style="thin">
        <color indexed="64"/>
      </bottom>
      <diagonal/>
    </border>
    <border>
      <left style="medium">
        <color indexed="64"/>
      </left>
      <right style="medium">
        <color indexed="64"/>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64"/>
      </left>
      <right/>
      <top style="thin">
        <color indexed="8"/>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8"/>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thin">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thin">
        <color indexed="8"/>
      </top>
      <bottom/>
      <diagonal/>
    </border>
    <border>
      <left style="medium">
        <color indexed="64"/>
      </left>
      <right style="thin">
        <color indexed="64"/>
      </right>
      <top style="thin">
        <color indexed="64"/>
      </top>
      <bottom style="thin">
        <color indexed="64"/>
      </bottom>
      <diagonal/>
    </border>
    <border>
      <left/>
      <right/>
      <top style="thin">
        <color indexed="8"/>
      </top>
      <bottom style="thin">
        <color indexed="64"/>
      </bottom>
      <diagonal/>
    </border>
    <border>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8"/>
      </bottom>
      <diagonal/>
    </border>
    <border>
      <left style="thin">
        <color indexed="64"/>
      </left>
      <right style="thin">
        <color indexed="64"/>
      </right>
      <top style="thin">
        <color indexed="8"/>
      </top>
      <bottom/>
      <diagonal/>
    </border>
    <border>
      <left style="thin">
        <color indexed="64"/>
      </left>
      <right/>
      <top style="thin">
        <color indexed="64"/>
      </top>
      <bottom/>
      <diagonal/>
    </border>
    <border>
      <left style="thin">
        <color indexed="64"/>
      </left>
      <right/>
      <top/>
      <bottom/>
      <diagonal/>
    </border>
    <border>
      <left style="thin">
        <color indexed="8"/>
      </left>
      <right style="thin">
        <color indexed="64"/>
      </right>
      <top/>
      <bottom/>
      <diagonal/>
    </border>
    <border>
      <left style="thin">
        <color indexed="8"/>
      </left>
      <right/>
      <top/>
      <bottom/>
      <diagonal/>
    </border>
    <border>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64"/>
      </left>
      <right/>
      <top/>
      <bottom style="thin">
        <color auto="1"/>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bottom style="thin">
        <color auto="1"/>
      </bottom>
      <diagonal/>
    </border>
    <border>
      <left style="medium">
        <color indexed="64"/>
      </left>
      <right style="medium">
        <color indexed="64"/>
      </right>
      <top style="thin">
        <color indexed="64"/>
      </top>
      <bottom/>
      <diagonal/>
    </border>
    <border>
      <left style="medium">
        <color indexed="8"/>
      </left>
      <right style="medium">
        <color indexed="8"/>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8"/>
      </bottom>
      <diagonal/>
    </border>
    <border>
      <left/>
      <right style="medium">
        <color indexed="64"/>
      </right>
      <top/>
      <bottom style="thin">
        <color indexed="8"/>
      </bottom>
      <diagonal/>
    </border>
    <border>
      <left style="thin">
        <color indexed="64"/>
      </left>
      <right style="thin">
        <color indexed="64"/>
      </right>
      <top style="thin">
        <color indexed="8"/>
      </top>
      <bottom style="medium">
        <color indexed="64"/>
      </bottom>
      <diagonal/>
    </border>
    <border>
      <left style="thin">
        <color indexed="64"/>
      </left>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style="medium">
        <color indexed="8"/>
      </left>
      <right/>
      <top/>
      <bottom/>
      <diagonal/>
    </border>
    <border>
      <left style="medium">
        <color indexed="8"/>
      </left>
      <right/>
      <top style="thin">
        <color indexed="8"/>
      </top>
      <bottom/>
      <diagonal/>
    </border>
    <border>
      <left style="medium">
        <color indexed="8"/>
      </left>
      <right/>
      <top style="thin">
        <color indexed="8"/>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s>
  <cellStyleXfs count="9">
    <xf numFmtId="0" fontId="0" fillId="0" borderId="0"/>
    <xf numFmtId="0" fontId="1" fillId="0" borderId="0"/>
    <xf numFmtId="0" fontId="3" fillId="0" borderId="0"/>
    <xf numFmtId="43" fontId="7" fillId="0" borderId="0" applyFont="0" applyFill="0" applyBorder="0" applyAlignment="0" applyProtection="0"/>
    <xf numFmtId="0" fontId="3" fillId="0" borderId="0"/>
    <xf numFmtId="37" fontId="17" fillId="0" borderId="0"/>
    <xf numFmtId="0" fontId="3" fillId="0" borderId="0"/>
    <xf numFmtId="43" fontId="3" fillId="0" borderId="0" applyFont="0" applyFill="0" applyBorder="0" applyAlignment="0" applyProtection="0"/>
    <xf numFmtId="0" fontId="15" fillId="0" borderId="0"/>
  </cellStyleXfs>
  <cellXfs count="403">
    <xf numFmtId="0" fontId="0" fillId="0" borderId="0" xfId="0"/>
    <xf numFmtId="5" fontId="2" fillId="0" borderId="1" xfId="1" quotePrefix="1" applyNumberFormat="1" applyFont="1" applyFill="1" applyBorder="1" applyAlignment="1" applyProtection="1">
      <alignment horizontal="left" vertical="center"/>
      <protection locked="0"/>
    </xf>
    <xf numFmtId="0" fontId="3" fillId="0" borderId="0" xfId="2" applyFill="1"/>
    <xf numFmtId="0" fontId="4" fillId="0" borderId="1" xfId="1" applyFont="1" applyFill="1" applyBorder="1" applyAlignment="1" applyProtection="1">
      <alignment vertical="center"/>
      <protection locked="0"/>
    </xf>
    <xf numFmtId="0" fontId="2" fillId="0" borderId="1" xfId="1" applyFont="1" applyFill="1" applyBorder="1" applyAlignment="1" applyProtection="1">
      <alignment horizontal="right" vertical="center"/>
      <protection locked="0"/>
    </xf>
    <xf numFmtId="0" fontId="5" fillId="0" borderId="0" xfId="1" applyFont="1" applyFill="1" applyProtection="1">
      <protection locked="0"/>
    </xf>
    <xf numFmtId="5" fontId="5" fillId="0" borderId="0" xfId="1" applyNumberFormat="1" applyFont="1" applyFill="1" applyProtection="1">
      <protection locked="0"/>
    </xf>
    <xf numFmtId="5" fontId="6" fillId="0" borderId="2" xfId="1" applyNumberFormat="1" applyFont="1" applyBorder="1" applyAlignment="1" applyProtection="1">
      <alignment horizontal="centerContinuous"/>
      <protection locked="0"/>
    </xf>
    <xf numFmtId="0" fontId="3" fillId="0" borderId="3" xfId="2" applyBorder="1" applyAlignment="1">
      <alignment horizontal="centerContinuous"/>
    </xf>
    <xf numFmtId="5" fontId="4" fillId="0" borderId="3" xfId="1" applyNumberFormat="1" applyFont="1" applyBorder="1" applyAlignment="1" applyProtection="1">
      <alignment horizontal="centerContinuous" vertical="center"/>
      <protection locked="0"/>
    </xf>
    <xf numFmtId="5" fontId="4" fillId="0" borderId="4" xfId="1" applyNumberFormat="1" applyFont="1" applyBorder="1" applyAlignment="1" applyProtection="1">
      <alignment horizontal="centerContinuous" vertical="center"/>
      <protection locked="0"/>
    </xf>
    <xf numFmtId="0" fontId="5" fillId="0" borderId="0" xfId="1" applyFont="1" applyProtection="1">
      <protection locked="0"/>
    </xf>
    <xf numFmtId="5" fontId="5" fillId="0" borderId="0" xfId="1" applyNumberFormat="1" applyFont="1" applyProtection="1">
      <protection locked="0"/>
    </xf>
    <xf numFmtId="5" fontId="4" fillId="0" borderId="5" xfId="1" applyNumberFormat="1" applyFont="1" applyBorder="1" applyAlignment="1" applyProtection="1">
      <alignment horizontal="centerContinuous" vertical="center"/>
      <protection locked="0"/>
    </xf>
    <xf numFmtId="0" fontId="3" fillId="0" borderId="0" xfId="2" applyBorder="1" applyAlignment="1">
      <alignment horizontal="centerContinuous"/>
    </xf>
    <xf numFmtId="5" fontId="4" fillId="0" borderId="0" xfId="1" applyNumberFormat="1" applyFont="1" applyBorder="1" applyAlignment="1" applyProtection="1">
      <alignment horizontal="centerContinuous" vertical="center"/>
      <protection locked="0"/>
    </xf>
    <xf numFmtId="5" fontId="4" fillId="0" borderId="6" xfId="1" applyNumberFormat="1" applyFont="1" applyBorder="1" applyAlignment="1" applyProtection="1">
      <alignment horizontal="centerContinuous" vertical="center"/>
      <protection locked="0"/>
    </xf>
    <xf numFmtId="5" fontId="4" fillId="0" borderId="5" xfId="1" applyNumberFormat="1" applyFont="1" applyBorder="1" applyAlignment="1" applyProtection="1">
      <alignment vertical="center"/>
      <protection locked="0"/>
    </xf>
    <xf numFmtId="5" fontId="4" fillId="0" borderId="0" xfId="1" applyNumberFormat="1" applyFont="1" applyBorder="1" applyAlignment="1" applyProtection="1">
      <alignment vertical="center"/>
      <protection locked="0"/>
    </xf>
    <xf numFmtId="5" fontId="4" fillId="0" borderId="6" xfId="1" applyNumberFormat="1" applyFont="1" applyBorder="1" applyAlignment="1" applyProtection="1">
      <alignment vertical="center"/>
      <protection locked="0"/>
    </xf>
    <xf numFmtId="0" fontId="3" fillId="0" borderId="0" xfId="2" applyBorder="1"/>
    <xf numFmtId="3" fontId="5" fillId="0" borderId="0" xfId="1" applyNumberFormat="1" applyFont="1" applyProtection="1">
      <protection locked="0"/>
    </xf>
    <xf numFmtId="0" fontId="4" fillId="0" borderId="7" xfId="1" applyFont="1" applyBorder="1" applyAlignment="1" applyProtection="1">
      <alignment vertical="center"/>
      <protection locked="0"/>
    </xf>
    <xf numFmtId="0" fontId="4" fillId="0" borderId="1"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8" xfId="1" applyFont="1" applyBorder="1" applyAlignment="1" applyProtection="1">
      <alignment vertical="center"/>
      <protection locked="0"/>
    </xf>
    <xf numFmtId="0" fontId="4" fillId="0" borderId="9" xfId="1" applyFont="1" applyBorder="1" applyAlignment="1" applyProtection="1">
      <alignment horizontal="centerContinuous" vertical="center"/>
      <protection locked="0"/>
    </xf>
    <xf numFmtId="0" fontId="4" fillId="0" borderId="10" xfId="1" applyFont="1" applyBorder="1" applyAlignment="1" applyProtection="1">
      <alignment horizontal="centerContinuous" vertical="center"/>
      <protection locked="0"/>
    </xf>
    <xf numFmtId="0" fontId="4" fillId="0" borderId="0" xfId="1" applyFont="1" applyBorder="1" applyAlignment="1" applyProtection="1">
      <alignment horizontal="centerContinuous" vertical="center"/>
      <protection locked="0"/>
    </xf>
    <xf numFmtId="0" fontId="4" fillId="0" borderId="11" xfId="1" applyFont="1" applyBorder="1" applyAlignment="1" applyProtection="1">
      <alignment horizontal="centerContinuous" vertical="center"/>
      <protection locked="0"/>
    </xf>
    <xf numFmtId="0" fontId="4" fillId="0" borderId="6" xfId="1" applyFont="1" applyBorder="1" applyAlignment="1" applyProtection="1">
      <alignment horizontal="centerContinuous" vertical="center"/>
      <protection locked="0"/>
    </xf>
    <xf numFmtId="0" fontId="4" fillId="0" borderId="12" xfId="1" applyFont="1" applyBorder="1" applyAlignment="1" applyProtection="1">
      <alignment horizontal="centerContinuous" vertical="center"/>
      <protection locked="0"/>
    </xf>
    <xf numFmtId="0" fontId="4" fillId="0" borderId="13" xfId="1" applyFont="1" applyBorder="1" applyAlignment="1" applyProtection="1">
      <alignment horizontal="centerContinuous" vertical="center"/>
      <protection locked="0"/>
    </xf>
    <xf numFmtId="0" fontId="4" fillId="0" borderId="14" xfId="1" applyFont="1" applyBorder="1" applyAlignment="1" applyProtection="1">
      <alignment horizontal="center" vertical="center"/>
      <protection locked="0"/>
    </xf>
    <xf numFmtId="0" fontId="4" fillId="0" borderId="8" xfId="1" applyFont="1" applyBorder="1" applyAlignment="1" applyProtection="1">
      <alignment horizontal="centerContinuous" vertical="center"/>
      <protection locked="0"/>
    </xf>
    <xf numFmtId="0" fontId="4" fillId="0" borderId="10" xfId="1" applyFont="1" applyBorder="1" applyAlignment="1" applyProtection="1">
      <alignment vertical="center"/>
      <protection locked="0"/>
    </xf>
    <xf numFmtId="0" fontId="4" fillId="0" borderId="15" xfId="1" applyFont="1" applyBorder="1" applyAlignment="1" applyProtection="1">
      <alignment vertical="center"/>
      <protection locked="0"/>
    </xf>
    <xf numFmtId="0" fontId="4" fillId="0" borderId="13" xfId="1" applyFont="1" applyBorder="1" applyAlignment="1" applyProtection="1">
      <alignment vertical="center"/>
      <protection locked="0"/>
    </xf>
    <xf numFmtId="164" fontId="4" fillId="0" borderId="14" xfId="3" applyNumberFormat="1" applyFont="1" applyFill="1" applyBorder="1" applyAlignment="1" applyProtection="1">
      <alignment vertical="center"/>
      <protection locked="0"/>
    </xf>
    <xf numFmtId="37" fontId="4" fillId="0" borderId="15" xfId="1" applyNumberFormat="1" applyFont="1" applyFill="1" applyBorder="1" applyAlignment="1" applyProtection="1">
      <alignment vertical="center"/>
      <protection locked="0"/>
    </xf>
    <xf numFmtId="37" fontId="4" fillId="0" borderId="14" xfId="1" applyNumberFormat="1" applyFont="1" applyFill="1" applyBorder="1" applyAlignment="1" applyProtection="1">
      <alignment vertical="center"/>
      <protection locked="0"/>
    </xf>
    <xf numFmtId="0" fontId="4" fillId="0" borderId="12" xfId="1" applyFont="1" applyFill="1" applyBorder="1" applyAlignment="1" applyProtection="1">
      <alignment horizontal="centerContinuous" vertical="center"/>
      <protection locked="0"/>
    </xf>
    <xf numFmtId="0" fontId="4" fillId="0" borderId="13" xfId="1" applyFont="1" applyFill="1" applyBorder="1" applyAlignment="1" applyProtection="1">
      <alignment vertical="center"/>
      <protection locked="0"/>
    </xf>
    <xf numFmtId="164" fontId="8" fillId="0" borderId="14" xfId="3" applyNumberFormat="1" applyFont="1" applyFill="1" applyBorder="1" applyAlignment="1" applyProtection="1">
      <alignment vertical="center"/>
      <protection locked="0"/>
    </xf>
    <xf numFmtId="43" fontId="8" fillId="0" borderId="14" xfId="3" applyFont="1" applyFill="1" applyBorder="1" applyAlignment="1" applyProtection="1">
      <alignment vertical="center"/>
      <protection locked="0"/>
    </xf>
    <xf numFmtId="0" fontId="4" fillId="0" borderId="5" xfId="1" applyFont="1" applyBorder="1" applyAlignment="1" applyProtection="1">
      <alignment vertical="center"/>
      <protection locked="0"/>
    </xf>
    <xf numFmtId="0" fontId="4" fillId="0" borderId="6" xfId="1" applyFont="1" applyBorder="1" applyAlignment="1" applyProtection="1">
      <alignment vertical="center"/>
      <protection locked="0"/>
    </xf>
    <xf numFmtId="5" fontId="4" fillId="0" borderId="16" xfId="1" applyNumberFormat="1" applyFont="1" applyBorder="1" applyAlignment="1" applyProtection="1">
      <alignment vertical="center"/>
      <protection locked="0"/>
    </xf>
    <xf numFmtId="5" fontId="4" fillId="0" borderId="17" xfId="1" applyNumberFormat="1" applyFont="1" applyBorder="1" applyAlignment="1" applyProtection="1">
      <alignment vertical="center"/>
      <protection locked="0"/>
    </xf>
    <xf numFmtId="5" fontId="4" fillId="0" borderId="18" xfId="1" applyNumberFormat="1" applyFont="1" applyBorder="1" applyAlignment="1" applyProtection="1">
      <alignment vertical="center"/>
      <protection locked="0"/>
    </xf>
    <xf numFmtId="5" fontId="2" fillId="0" borderId="0" xfId="1" applyNumberFormat="1" applyFont="1" applyAlignment="1" applyProtection="1">
      <alignment vertical="center"/>
      <protection locked="0"/>
    </xf>
    <xf numFmtId="0" fontId="3" fillId="0" borderId="0" xfId="2"/>
    <xf numFmtId="0" fontId="4" fillId="0" borderId="0" xfId="1" applyFont="1" applyAlignment="1" applyProtection="1">
      <alignment vertical="center"/>
      <protection locked="0"/>
    </xf>
    <xf numFmtId="0" fontId="2" fillId="0" borderId="0" xfId="0" applyFont="1" applyBorder="1" applyAlignment="1">
      <alignment horizontal="left"/>
    </xf>
    <xf numFmtId="0" fontId="9" fillId="0" borderId="0" xfId="0" applyFont="1" applyBorder="1" applyAlignment="1">
      <alignment horizontal="center"/>
    </xf>
    <xf numFmtId="0" fontId="10" fillId="0" borderId="0" xfId="0" applyFont="1" applyBorder="1" applyAlignment="1">
      <alignment horizontal="center"/>
    </xf>
    <xf numFmtId="0" fontId="10" fillId="0" borderId="0" xfId="0" applyFont="1" applyBorder="1" applyAlignment="1">
      <alignment horizontal="right"/>
    </xf>
    <xf numFmtId="0" fontId="11" fillId="0" borderId="0" xfId="0" applyFont="1" applyBorder="1" applyAlignment="1">
      <alignment horizontal="right"/>
    </xf>
    <xf numFmtId="0" fontId="12" fillId="0" borderId="0" xfId="1" applyFont="1" applyProtection="1">
      <protection locked="0"/>
    </xf>
    <xf numFmtId="0" fontId="13" fillId="0" borderId="2" xfId="0" applyFont="1" applyBorder="1" applyAlignment="1">
      <alignment horizontal="center"/>
    </xf>
    <xf numFmtId="0" fontId="9" fillId="0" borderId="3" xfId="0" applyFont="1" applyBorder="1"/>
    <xf numFmtId="0" fontId="9" fillId="0" borderId="4" xfId="0" applyFont="1" applyBorder="1"/>
    <xf numFmtId="0" fontId="13" fillId="0" borderId="5" xfId="0" applyFont="1" applyBorder="1" applyAlignment="1">
      <alignment horizontal="center"/>
    </xf>
    <xf numFmtId="0" fontId="9" fillId="0" borderId="0" xfId="0" applyFont="1" applyBorder="1"/>
    <xf numFmtId="0" fontId="9" fillId="0" borderId="6" xfId="0" applyFont="1" applyBorder="1"/>
    <xf numFmtId="0" fontId="13" fillId="0" borderId="16" xfId="0" applyFont="1" applyBorder="1" applyAlignment="1">
      <alignment horizontal="center"/>
    </xf>
    <xf numFmtId="0" fontId="9" fillId="0" borderId="17" xfId="0" applyFont="1" applyBorder="1"/>
    <xf numFmtId="0" fontId="9" fillId="0" borderId="18" xfId="0" applyFont="1" applyBorder="1"/>
    <xf numFmtId="0" fontId="13" fillId="0" borderId="0" xfId="0" applyFont="1" applyBorder="1" applyAlignment="1">
      <alignment horizontal="center"/>
    </xf>
    <xf numFmtId="0" fontId="2" fillId="0" borderId="0" xfId="0" applyFont="1" applyBorder="1" applyAlignment="1">
      <alignment horizontal="right"/>
    </xf>
    <xf numFmtId="0" fontId="12" fillId="0" borderId="0" xfId="1" applyFont="1" applyBorder="1" applyProtection="1">
      <protection locked="0"/>
    </xf>
    <xf numFmtId="0" fontId="16" fillId="0" borderId="0" xfId="1" applyFont="1" applyProtection="1">
      <protection locked="0"/>
    </xf>
    <xf numFmtId="37" fontId="3" fillId="0" borderId="0" xfId="5" applyFont="1" applyFill="1" applyBorder="1" applyAlignment="1" applyProtection="1">
      <alignment horizontal="right"/>
    </xf>
    <xf numFmtId="37" fontId="3" fillId="0" borderId="0" xfId="5" applyFont="1" applyFill="1" applyBorder="1"/>
    <xf numFmtId="37" fontId="3" fillId="0" borderId="0" xfId="5" applyFont="1" applyFill="1" applyBorder="1" applyProtection="1"/>
    <xf numFmtId="37" fontId="3" fillId="0" borderId="0" xfId="5" applyFont="1" applyFill="1" applyAlignment="1" applyProtection="1">
      <alignment horizontal="centerContinuous"/>
    </xf>
    <xf numFmtId="37" fontId="3" fillId="0" borderId="0" xfId="5" applyFont="1" applyFill="1" applyBorder="1" applyAlignment="1" applyProtection="1">
      <alignment horizontal="left"/>
    </xf>
    <xf numFmtId="37" fontId="3" fillId="0" borderId="0" xfId="5" applyFont="1" applyFill="1" applyBorder="1" applyAlignment="1">
      <alignment horizontal="right"/>
    </xf>
    <xf numFmtId="37" fontId="3" fillId="0" borderId="0" xfId="5" applyFont="1" applyFill="1"/>
    <xf numFmtId="37" fontId="3" fillId="0" borderId="0" xfId="5" applyFont="1" applyFill="1" applyAlignment="1">
      <alignment horizontal="left"/>
    </xf>
    <xf numFmtId="37" fontId="3" fillId="0" borderId="2" xfId="5" applyFont="1" applyFill="1" applyBorder="1" applyProtection="1"/>
    <xf numFmtId="37" fontId="3" fillId="0" borderId="3" xfId="5" applyFont="1" applyFill="1" applyBorder="1" applyProtection="1"/>
    <xf numFmtId="37" fontId="3" fillId="0" borderId="4" xfId="5" applyFont="1" applyFill="1" applyBorder="1" applyProtection="1"/>
    <xf numFmtId="37" fontId="18" fillId="0" borderId="6" xfId="5" applyFont="1" applyFill="1" applyBorder="1" applyAlignment="1">
      <alignment horizontal="center"/>
    </xf>
    <xf numFmtId="37" fontId="3" fillId="0" borderId="6" xfId="5" applyFont="1" applyFill="1" applyBorder="1" applyAlignment="1">
      <alignment horizontal="center"/>
    </xf>
    <xf numFmtId="37" fontId="3" fillId="0" borderId="5" xfId="5" applyFont="1" applyFill="1" applyBorder="1" applyAlignment="1">
      <alignment horizontal="center"/>
    </xf>
    <xf numFmtId="37" fontId="3" fillId="0" borderId="0" xfId="5" applyFont="1" applyFill="1" applyBorder="1" applyAlignment="1">
      <alignment horizontal="center"/>
    </xf>
    <xf numFmtId="0" fontId="3" fillId="0" borderId="5" xfId="0" quotePrefix="1" applyFont="1" applyFill="1" applyBorder="1" applyAlignment="1">
      <alignment horizontal="left"/>
    </xf>
    <xf numFmtId="0" fontId="3" fillId="0" borderId="0" xfId="0" quotePrefix="1" applyFont="1" applyFill="1" applyBorder="1" applyAlignment="1">
      <alignment horizontal="left"/>
    </xf>
    <xf numFmtId="0" fontId="3" fillId="0" borderId="5" xfId="0" applyFont="1" applyFill="1" applyBorder="1" applyAlignment="1">
      <alignment horizontal="left"/>
    </xf>
    <xf numFmtId="0" fontId="3" fillId="0" borderId="0" xfId="0" applyFont="1" applyFill="1" applyBorder="1" applyAlignment="1">
      <alignment horizontal="left"/>
    </xf>
    <xf numFmtId="37" fontId="3" fillId="0" borderId="7" xfId="5" applyFont="1" applyFill="1" applyBorder="1" applyProtection="1"/>
    <xf numFmtId="37" fontId="3" fillId="0" borderId="1" xfId="5" applyFont="1" applyFill="1" applyBorder="1" applyProtection="1"/>
    <xf numFmtId="37" fontId="3" fillId="0" borderId="6" xfId="5" applyFont="1" applyFill="1" applyBorder="1" applyProtection="1"/>
    <xf numFmtId="37" fontId="3" fillId="0" borderId="19" xfId="5" applyFont="1" applyFill="1" applyBorder="1" applyProtection="1"/>
    <xf numFmtId="37" fontId="3" fillId="0" borderId="11" xfId="5" applyFont="1" applyBorder="1" applyProtection="1"/>
    <xf numFmtId="37" fontId="3" fillId="0" borderId="11" xfId="5" applyFont="1" applyFill="1" applyBorder="1" applyProtection="1"/>
    <xf numFmtId="37" fontId="3" fillId="0" borderId="20" xfId="5" applyFont="1" applyFill="1" applyBorder="1" applyProtection="1"/>
    <xf numFmtId="37" fontId="3" fillId="0" borderId="21" xfId="5" applyFont="1" applyFill="1" applyBorder="1" applyAlignment="1" applyProtection="1">
      <alignment horizontal="center"/>
    </xf>
    <xf numFmtId="37" fontId="18" fillId="0" borderId="11" xfId="5" applyFont="1" applyFill="1" applyBorder="1" applyAlignment="1" applyProtection="1">
      <alignment horizontal="center"/>
    </xf>
    <xf numFmtId="37" fontId="3" fillId="0" borderId="21" xfId="5" applyFont="1" applyFill="1" applyBorder="1" applyProtection="1"/>
    <xf numFmtId="37" fontId="3" fillId="0" borderId="11" xfId="5" applyFont="1" applyFill="1" applyBorder="1" applyAlignment="1" applyProtection="1">
      <alignment horizontal="center"/>
    </xf>
    <xf numFmtId="37" fontId="3" fillId="0" borderId="22" xfId="5" applyFont="1" applyFill="1" applyBorder="1" applyProtection="1"/>
    <xf numFmtId="37" fontId="3" fillId="0" borderId="23" xfId="5" applyFont="1" applyFill="1" applyBorder="1" applyProtection="1"/>
    <xf numFmtId="37" fontId="3" fillId="0" borderId="5" xfId="5" applyFont="1" applyFill="1" applyBorder="1" applyProtection="1"/>
    <xf numFmtId="37" fontId="3" fillId="0" borderId="15" xfId="5" applyFont="1" applyBorder="1" applyProtection="1"/>
    <xf numFmtId="37" fontId="3" fillId="0" borderId="15" xfId="5" applyFont="1" applyFill="1" applyBorder="1" applyProtection="1"/>
    <xf numFmtId="37" fontId="3" fillId="0" borderId="10" xfId="5" applyFont="1" applyFill="1" applyBorder="1" applyAlignment="1" applyProtection="1">
      <alignment horizontal="center"/>
    </xf>
    <xf numFmtId="37" fontId="3" fillId="0" borderId="0" xfId="5" applyFont="1" applyFill="1" applyBorder="1" applyAlignment="1" applyProtection="1">
      <alignment horizontal="center"/>
    </xf>
    <xf numFmtId="37" fontId="3" fillId="0" borderId="15" xfId="5" applyFont="1" applyFill="1" applyBorder="1" applyAlignment="1" applyProtection="1">
      <alignment horizontal="center"/>
    </xf>
    <xf numFmtId="37" fontId="3" fillId="0" borderId="24" xfId="5" applyFont="1" applyFill="1" applyBorder="1" applyProtection="1"/>
    <xf numFmtId="37" fontId="3" fillId="0" borderId="25" xfId="5" applyFont="1" applyFill="1" applyBorder="1" applyProtection="1"/>
    <xf numFmtId="37" fontId="3" fillId="0" borderId="15" xfId="5" applyFont="1" applyBorder="1" applyAlignment="1" applyProtection="1">
      <alignment horizontal="center"/>
    </xf>
    <xf numFmtId="37" fontId="3" fillId="0" borderId="26" xfId="5" applyFont="1" applyFill="1" applyBorder="1" applyAlignment="1" applyProtection="1">
      <alignment horizontal="center"/>
    </xf>
    <xf numFmtId="165" fontId="3" fillId="0" borderId="16" xfId="5" applyNumberFormat="1" applyFont="1" applyFill="1" applyBorder="1" applyProtection="1"/>
    <xf numFmtId="37" fontId="3" fillId="0" borderId="27" xfId="5" applyFont="1" applyBorder="1" applyProtection="1"/>
    <xf numFmtId="165" fontId="3" fillId="0" borderId="27" xfId="5" applyNumberFormat="1" applyFont="1" applyFill="1" applyBorder="1" applyAlignment="1" applyProtection="1">
      <alignment horizontal="center"/>
    </xf>
    <xf numFmtId="165" fontId="3" fillId="0" borderId="10" xfId="5" applyNumberFormat="1" applyFont="1" applyFill="1" applyBorder="1" applyAlignment="1" applyProtection="1">
      <alignment horizontal="center"/>
    </xf>
    <xf numFmtId="165" fontId="3" fillId="0" borderId="0" xfId="5" applyNumberFormat="1" applyFont="1" applyFill="1" applyBorder="1" applyAlignment="1" applyProtection="1">
      <alignment horizontal="center"/>
    </xf>
    <xf numFmtId="165" fontId="3" fillId="0" borderId="15" xfId="5" applyNumberFormat="1" applyFont="1" applyFill="1" applyBorder="1" applyAlignment="1" applyProtection="1">
      <alignment horizontal="center"/>
    </xf>
    <xf numFmtId="165" fontId="3" fillId="0" borderId="28" xfId="5" applyNumberFormat="1" applyFont="1" applyFill="1" applyBorder="1" applyProtection="1"/>
    <xf numFmtId="165" fontId="3" fillId="0" borderId="0" xfId="5" applyNumberFormat="1" applyFont="1" applyFill="1"/>
    <xf numFmtId="37" fontId="3" fillId="0" borderId="29" xfId="5" applyFont="1" applyFill="1" applyBorder="1" applyProtection="1"/>
    <xf numFmtId="37" fontId="3" fillId="0" borderId="30" xfId="5" applyFont="1" applyBorder="1" applyProtection="1"/>
    <xf numFmtId="37" fontId="3" fillId="0" borderId="5" xfId="5" applyFont="1" applyBorder="1" applyProtection="1"/>
    <xf numFmtId="37" fontId="3" fillId="0" borderId="31" xfId="5" applyFont="1" applyFill="1" applyBorder="1" applyProtection="1"/>
    <xf numFmtId="37" fontId="3" fillId="0" borderId="32" xfId="5" applyFont="1" applyFill="1" applyBorder="1" applyProtection="1"/>
    <xf numFmtId="37" fontId="3" fillId="0" borderId="33" xfId="5" applyFont="1" applyFill="1" applyBorder="1" applyProtection="1"/>
    <xf numFmtId="37" fontId="3" fillId="0" borderId="0" xfId="5" quotePrefix="1" applyFont="1" applyFill="1" applyBorder="1" applyAlignment="1" applyProtection="1">
      <alignment horizontal="right" vertical="center" textRotation="180"/>
    </xf>
    <xf numFmtId="37" fontId="19" fillId="0" borderId="9" xfId="5" applyNumberFormat="1" applyFont="1" applyFill="1" applyBorder="1" applyProtection="1">
      <protection locked="0"/>
    </xf>
    <xf numFmtId="37" fontId="19" fillId="0" borderId="10" xfId="5" applyNumberFormat="1" applyFont="1" applyFill="1" applyBorder="1" applyProtection="1">
      <protection locked="0"/>
    </xf>
    <xf numFmtId="37" fontId="3" fillId="0" borderId="10" xfId="5" applyNumberFormat="1" applyFont="1" applyFill="1" applyBorder="1" applyProtection="1"/>
    <xf numFmtId="37" fontId="3" fillId="0" borderId="15" xfId="5" applyNumberFormat="1" applyFont="1" applyFill="1" applyBorder="1" applyProtection="1"/>
    <xf numFmtId="37" fontId="3" fillId="0" borderId="5" xfId="5" quotePrefix="1" applyFont="1" applyFill="1" applyBorder="1" applyAlignment="1" applyProtection="1">
      <alignment horizontal="left" vertical="center" textRotation="180"/>
    </xf>
    <xf numFmtId="164" fontId="3" fillId="0" borderId="12" xfId="5" applyNumberFormat="1" applyFont="1" applyFill="1" applyBorder="1" applyProtection="1">
      <protection locked="0"/>
    </xf>
    <xf numFmtId="164" fontId="3" fillId="0" borderId="14" xfId="5" applyNumberFormat="1" applyFont="1" applyFill="1" applyBorder="1" applyProtection="1">
      <protection locked="0"/>
    </xf>
    <xf numFmtId="37" fontId="3" fillId="0" borderId="34" xfId="5" applyFont="1" applyFill="1" applyBorder="1" applyProtection="1"/>
    <xf numFmtId="37" fontId="3" fillId="0" borderId="35" xfId="5" applyFont="1" applyBorder="1" applyProtection="1"/>
    <xf numFmtId="37" fontId="3" fillId="0" borderId="36" xfId="5" applyFont="1" applyBorder="1" applyProtection="1"/>
    <xf numFmtId="164" fontId="3" fillId="0" borderId="37" xfId="5" applyNumberFormat="1" applyFont="1" applyFill="1" applyBorder="1" applyProtection="1">
      <protection locked="0"/>
    </xf>
    <xf numFmtId="37" fontId="3" fillId="0" borderId="38" xfId="5" applyFont="1" applyFill="1" applyBorder="1" applyProtection="1"/>
    <xf numFmtId="164" fontId="3" fillId="0" borderId="39" xfId="5" applyNumberFormat="1" applyFont="1" applyFill="1" applyBorder="1" applyProtection="1">
      <protection locked="0"/>
    </xf>
    <xf numFmtId="164" fontId="3" fillId="0" borderId="11" xfId="5" applyNumberFormat="1" applyFont="1" applyFill="1" applyBorder="1" applyProtection="1">
      <protection locked="0"/>
    </xf>
    <xf numFmtId="37" fontId="3" fillId="0" borderId="0" xfId="5" quotePrefix="1" applyFont="1" applyFill="1" applyBorder="1" applyAlignment="1" applyProtection="1">
      <alignment horizontal="left" vertical="center" textRotation="180"/>
    </xf>
    <xf numFmtId="37" fontId="3" fillId="0" borderId="40" xfId="5" applyFont="1" applyFill="1" applyBorder="1" applyProtection="1"/>
    <xf numFmtId="37" fontId="3" fillId="0" borderId="41" xfId="5" applyFont="1" applyBorder="1" applyProtection="1"/>
    <xf numFmtId="37" fontId="3" fillId="0" borderId="42" xfId="5" applyFont="1" applyBorder="1" applyProtection="1"/>
    <xf numFmtId="37" fontId="3" fillId="0" borderId="43" xfId="5" applyFont="1" applyFill="1" applyBorder="1" applyProtection="1"/>
    <xf numFmtId="37" fontId="3" fillId="0" borderId="0" xfId="5" applyFont="1" applyFill="1" applyBorder="1" applyAlignment="1" applyProtection="1">
      <alignment horizontal="right" textRotation="180"/>
    </xf>
    <xf numFmtId="37" fontId="3" fillId="0" borderId="0" xfId="5" applyFont="1" applyFill="1" applyBorder="1" applyAlignment="1" applyProtection="1">
      <alignment horizontal="left" textRotation="180"/>
    </xf>
    <xf numFmtId="37" fontId="3" fillId="0" borderId="0" xfId="5" applyFont="1" applyFill="1" applyBorder="1" applyAlignment="1">
      <alignment horizontal="right" textRotation="180"/>
    </xf>
    <xf numFmtId="37" fontId="3" fillId="0" borderId="0" xfId="5" applyFont="1" applyFill="1" applyBorder="1" applyAlignment="1">
      <alignment horizontal="left" textRotation="180"/>
    </xf>
    <xf numFmtId="164" fontId="3" fillId="0" borderId="37" xfId="5" applyNumberFormat="1" applyFont="1" applyFill="1" applyBorder="1" applyAlignment="1" applyProtection="1">
      <alignment horizontal="center"/>
      <protection locked="0"/>
    </xf>
    <xf numFmtId="37" fontId="3" fillId="0" borderId="44" xfId="5" applyFont="1" applyFill="1" applyBorder="1" applyProtection="1"/>
    <xf numFmtId="37" fontId="3" fillId="0" borderId="45" xfId="5" applyFont="1" applyBorder="1" applyAlignment="1" applyProtection="1">
      <alignment horizontal="center"/>
    </xf>
    <xf numFmtId="37" fontId="3" fillId="0" borderId="46" xfId="5" applyFont="1" applyBorder="1" applyProtection="1"/>
    <xf numFmtId="164" fontId="3" fillId="0" borderId="47" xfId="5" applyNumberFormat="1" applyFont="1" applyFill="1" applyBorder="1" applyProtection="1">
      <protection locked="0"/>
    </xf>
    <xf numFmtId="164" fontId="3" fillId="0" borderId="27" xfId="5" applyNumberFormat="1" applyFont="1" applyFill="1" applyBorder="1" applyProtection="1">
      <protection locked="0"/>
    </xf>
    <xf numFmtId="164" fontId="3" fillId="0" borderId="48" xfId="5" applyNumberFormat="1" applyFont="1" applyFill="1" applyBorder="1" applyProtection="1">
      <protection locked="0"/>
    </xf>
    <xf numFmtId="37" fontId="3" fillId="0" borderId="49" xfId="5" applyFont="1" applyFill="1" applyBorder="1" applyProtection="1"/>
    <xf numFmtId="37" fontId="3" fillId="0" borderId="0" xfId="5" applyFont="1" applyFill="1" applyProtection="1"/>
    <xf numFmtId="3" fontId="0" fillId="0" borderId="0" xfId="0" applyNumberFormat="1" applyFill="1" applyBorder="1"/>
    <xf numFmtId="37" fontId="3" fillId="0" borderId="8" xfId="5" applyFont="1" applyFill="1" applyBorder="1" applyProtection="1"/>
    <xf numFmtId="37" fontId="3" fillId="0" borderId="10" xfId="5" applyFont="1" applyFill="1" applyBorder="1" applyProtection="1"/>
    <xf numFmtId="37" fontId="3" fillId="0" borderId="16" xfId="5" applyFont="1" applyFill="1" applyBorder="1" applyProtection="1"/>
    <xf numFmtId="37" fontId="3" fillId="0" borderId="50" xfId="5" applyFont="1" applyFill="1" applyBorder="1" applyAlignment="1" applyProtection="1">
      <alignment horizontal="center"/>
    </xf>
    <xf numFmtId="0" fontId="3" fillId="0" borderId="10" xfId="5" applyNumberFormat="1" applyFont="1" applyFill="1" applyBorder="1" applyAlignment="1" applyProtection="1">
      <alignment horizontal="center"/>
    </xf>
    <xf numFmtId="0" fontId="3" fillId="0" borderId="0" xfId="5" applyNumberFormat="1" applyFont="1" applyFill="1" applyBorder="1" applyAlignment="1" applyProtection="1">
      <alignment horizontal="center"/>
    </xf>
    <xf numFmtId="0" fontId="3" fillId="0" borderId="15" xfId="5" applyNumberFormat="1" applyFont="1" applyFill="1" applyBorder="1" applyAlignment="1" applyProtection="1">
      <alignment horizontal="center"/>
    </xf>
    <xf numFmtId="37" fontId="3" fillId="0" borderId="28" xfId="5" applyFont="1" applyFill="1" applyBorder="1" applyProtection="1"/>
    <xf numFmtId="164" fontId="3" fillId="0" borderId="13" xfId="5" applyNumberFormat="1" applyFont="1" applyFill="1" applyBorder="1" applyProtection="1">
      <protection locked="0"/>
    </xf>
    <xf numFmtId="164" fontId="3" fillId="0" borderId="14" xfId="5" applyNumberFormat="1" applyFont="1" applyFill="1" applyBorder="1" applyProtection="1"/>
    <xf numFmtId="164" fontId="3" fillId="0" borderId="51" xfId="5" applyNumberFormat="1" applyFont="1" applyFill="1" applyBorder="1" applyProtection="1">
      <protection locked="0"/>
    </xf>
    <xf numFmtId="164" fontId="3" fillId="0" borderId="52" xfId="5" applyNumberFormat="1" applyFont="1" applyFill="1" applyBorder="1" applyProtection="1">
      <protection locked="0"/>
    </xf>
    <xf numFmtId="164" fontId="3" fillId="0" borderId="37" xfId="5" applyNumberFormat="1" applyFont="1" applyFill="1" applyBorder="1" applyProtection="1"/>
    <xf numFmtId="164" fontId="3" fillId="0" borderId="53" xfId="5" applyNumberFormat="1" applyFont="1" applyFill="1" applyBorder="1" applyProtection="1">
      <protection locked="0"/>
    </xf>
    <xf numFmtId="164" fontId="3" fillId="0" borderId="54" xfId="5" applyNumberFormat="1" applyFont="1" applyFill="1" applyBorder="1" applyAlignment="1" applyProtection="1">
      <alignment horizontal="center"/>
      <protection locked="0"/>
    </xf>
    <xf numFmtId="164" fontId="3" fillId="0" borderId="52" xfId="5" applyNumberFormat="1" applyFont="1" applyFill="1" applyBorder="1" applyAlignment="1" applyProtection="1">
      <protection locked="0"/>
    </xf>
    <xf numFmtId="164" fontId="3" fillId="0" borderId="37" xfId="5" applyNumberFormat="1" applyFont="1" applyFill="1" applyBorder="1" applyAlignment="1" applyProtection="1">
      <protection locked="0"/>
    </xf>
    <xf numFmtId="164" fontId="3" fillId="0" borderId="52" xfId="5" applyNumberFormat="1" applyFont="1" applyFill="1" applyBorder="1" applyAlignment="1" applyProtection="1">
      <alignment horizontal="center"/>
      <protection locked="0"/>
    </xf>
    <xf numFmtId="37" fontId="3" fillId="0" borderId="35" xfId="5" applyFont="1" applyBorder="1" applyAlignment="1" applyProtection="1">
      <alignment horizontal="center"/>
    </xf>
    <xf numFmtId="37" fontId="3" fillId="0" borderId="0" xfId="5" applyFont="1" applyFill="1" applyBorder="1" applyAlignment="1" applyProtection="1">
      <alignment horizontal="right" vertical="center" textRotation="180"/>
    </xf>
    <xf numFmtId="37" fontId="3" fillId="0" borderId="5" xfId="5" applyFont="1" applyFill="1" applyBorder="1" applyAlignment="1" applyProtection="1">
      <alignment horizontal="left" vertical="center" textRotation="180"/>
    </xf>
    <xf numFmtId="37" fontId="3" fillId="0" borderId="55" xfId="5" applyFont="1" applyFill="1" applyBorder="1" applyProtection="1"/>
    <xf numFmtId="37" fontId="3" fillId="0" borderId="56" xfId="5" applyFont="1" applyBorder="1" applyAlignment="1" applyProtection="1">
      <alignment horizontal="center"/>
    </xf>
    <xf numFmtId="164" fontId="3" fillId="0" borderId="57" xfId="5" applyNumberFormat="1" applyFont="1" applyFill="1" applyBorder="1" applyAlignment="1" applyProtection="1">
      <alignment horizontal="center"/>
      <protection locked="0"/>
    </xf>
    <xf numFmtId="164" fontId="3" fillId="0" borderId="48" xfId="5" applyNumberFormat="1" applyFont="1" applyFill="1" applyBorder="1" applyAlignment="1" applyProtection="1">
      <alignment horizontal="center"/>
      <protection locked="0"/>
    </xf>
    <xf numFmtId="164" fontId="3" fillId="0" borderId="48" xfId="5" applyNumberFormat="1" applyFont="1" applyFill="1" applyBorder="1" applyProtection="1"/>
    <xf numFmtId="164" fontId="3" fillId="0" borderId="58" xfId="5" applyNumberFormat="1" applyFont="1" applyFill="1" applyBorder="1" applyProtection="1">
      <protection locked="0"/>
    </xf>
    <xf numFmtId="37" fontId="3" fillId="0" borderId="0" xfId="5" applyFont="1" applyBorder="1" applyAlignment="1" applyProtection="1">
      <alignment horizontal="center"/>
    </xf>
    <xf numFmtId="164" fontId="3" fillId="0" borderId="0" xfId="5" applyNumberFormat="1" applyFont="1" applyFill="1" applyBorder="1" applyAlignment="1" applyProtection="1">
      <alignment horizontal="center"/>
      <protection locked="0"/>
    </xf>
    <xf numFmtId="164" fontId="3" fillId="0" borderId="0" xfId="5" applyNumberFormat="1" applyFont="1" applyFill="1" applyBorder="1" applyProtection="1">
      <protection locked="0"/>
    </xf>
    <xf numFmtId="164" fontId="3" fillId="0" borderId="0" xfId="5" applyNumberFormat="1" applyFont="1" applyFill="1" applyBorder="1" applyProtection="1"/>
    <xf numFmtId="37" fontId="3" fillId="0" borderId="0" xfId="5" applyFont="1" applyFill="1" applyBorder="1" applyAlignment="1" applyProtection="1">
      <alignment horizontal="left" vertical="center" textRotation="180"/>
    </xf>
    <xf numFmtId="37" fontId="3" fillId="0" borderId="0" xfId="5" applyFont="1" applyBorder="1" applyProtection="1"/>
    <xf numFmtId="37" fontId="3" fillId="0" borderId="59" xfId="5" applyFont="1" applyFill="1" applyBorder="1" applyProtection="1"/>
    <xf numFmtId="37" fontId="3" fillId="0" borderId="30" xfId="5" applyFont="1" applyBorder="1" applyAlignment="1" applyProtection="1">
      <alignment horizontal="center"/>
    </xf>
    <xf numFmtId="164" fontId="3" fillId="0" borderId="12" xfId="5" applyNumberFormat="1" applyFont="1" applyFill="1" applyBorder="1" applyAlignment="1" applyProtection="1">
      <alignment horizontal="center"/>
      <protection locked="0"/>
    </xf>
    <xf numFmtId="164" fontId="3" fillId="0" borderId="14" xfId="5" applyNumberFormat="1" applyFont="1" applyFill="1" applyBorder="1" applyAlignment="1" applyProtection="1">
      <alignment horizontal="center"/>
      <protection locked="0"/>
    </xf>
    <xf numFmtId="164" fontId="3" fillId="0" borderId="1" xfId="5" applyNumberFormat="1" applyFont="1" applyFill="1" applyBorder="1" applyProtection="1">
      <protection locked="0"/>
    </xf>
    <xf numFmtId="37" fontId="3" fillId="0" borderId="60" xfId="5" applyFont="1" applyBorder="1" applyProtection="1"/>
    <xf numFmtId="164" fontId="3" fillId="0" borderId="61" xfId="5" applyNumberFormat="1" applyFont="1" applyFill="1" applyBorder="1" applyAlignment="1" applyProtection="1">
      <alignment horizontal="center"/>
      <protection locked="0"/>
    </xf>
    <xf numFmtId="37" fontId="3" fillId="0" borderId="41" xfId="5" applyFont="1" applyBorder="1" applyAlignment="1" applyProtection="1">
      <alignment horizontal="center"/>
    </xf>
    <xf numFmtId="37" fontId="3" fillId="0" borderId="62" xfId="5" applyFont="1" applyBorder="1" applyProtection="1"/>
    <xf numFmtId="164" fontId="3" fillId="0" borderId="61" xfId="5" applyNumberFormat="1" applyFont="1" applyFill="1" applyBorder="1" applyProtection="1">
      <protection locked="0"/>
    </xf>
    <xf numFmtId="164" fontId="3" fillId="2" borderId="9" xfId="5" applyNumberFormat="1" applyFont="1" applyFill="1" applyBorder="1" applyAlignment="1" applyProtection="1">
      <alignment horizontal="right"/>
      <protection locked="0"/>
    </xf>
    <xf numFmtId="164" fontId="3" fillId="2" borderId="10" xfId="5" applyNumberFormat="1" applyFont="1" applyFill="1" applyBorder="1" applyAlignment="1" applyProtection="1">
      <alignment horizontal="right"/>
      <protection locked="0"/>
    </xf>
    <xf numFmtId="164" fontId="3" fillId="0" borderId="10" xfId="5" applyNumberFormat="1" applyFont="1" applyFill="1" applyBorder="1" applyProtection="1"/>
    <xf numFmtId="37" fontId="3" fillId="0" borderId="63" xfId="5" applyFont="1" applyBorder="1" applyProtection="1"/>
    <xf numFmtId="164" fontId="3" fillId="0" borderId="64" xfId="5" applyNumberFormat="1" applyFont="1" applyFill="1" applyBorder="1" applyAlignment="1" applyProtection="1">
      <alignment horizontal="center"/>
      <protection locked="0"/>
    </xf>
    <xf numFmtId="164" fontId="3" fillId="0" borderId="65" xfId="5" applyNumberFormat="1" applyFont="1" applyFill="1" applyBorder="1" applyProtection="1">
      <protection locked="0"/>
    </xf>
    <xf numFmtId="37" fontId="3" fillId="0" borderId="0" xfId="5" applyFont="1" applyFill="1" applyBorder="1" applyAlignment="1">
      <alignment horizontal="right" vertical="top" textRotation="180"/>
    </xf>
    <xf numFmtId="37" fontId="3" fillId="0" borderId="5" xfId="5" applyFont="1" applyFill="1" applyBorder="1" applyAlignment="1">
      <alignment horizontal="left" vertical="top" textRotation="180"/>
    </xf>
    <xf numFmtId="37" fontId="3" fillId="0" borderId="66" xfId="5" applyFont="1" applyFill="1" applyBorder="1" applyProtection="1"/>
    <xf numFmtId="37" fontId="3" fillId="0" borderId="67" xfId="5" applyFont="1" applyFill="1" applyBorder="1" applyProtection="1"/>
    <xf numFmtId="37" fontId="3" fillId="0" borderId="68" xfId="5" applyFont="1" applyFill="1" applyBorder="1" applyAlignment="1" applyProtection="1">
      <alignment horizontal="center"/>
    </xf>
    <xf numFmtId="37" fontId="3" fillId="0" borderId="69" xfId="5" applyFont="1" applyFill="1" applyBorder="1" applyAlignment="1" applyProtection="1">
      <alignment horizontal="center"/>
    </xf>
    <xf numFmtId="37" fontId="3" fillId="0" borderId="70" xfId="5" applyFont="1" applyFill="1" applyBorder="1" applyAlignment="1" applyProtection="1">
      <alignment horizontal="center"/>
    </xf>
    <xf numFmtId="37" fontId="3" fillId="0" borderId="24" xfId="5" applyFont="1" applyFill="1" applyBorder="1" applyAlignment="1" applyProtection="1">
      <alignment horizontal="center"/>
    </xf>
    <xf numFmtId="37" fontId="3" fillId="0" borderId="71" xfId="5" applyFont="1" applyFill="1" applyBorder="1" applyAlignment="1" applyProtection="1">
      <alignment horizontal="center"/>
    </xf>
    <xf numFmtId="37" fontId="3" fillId="0" borderId="72" xfId="5" applyFont="1" applyFill="1" applyBorder="1" applyAlignment="1" applyProtection="1">
      <alignment horizontal="center"/>
    </xf>
    <xf numFmtId="0" fontId="3" fillId="0" borderId="73" xfId="5" applyNumberFormat="1" applyFont="1" applyFill="1" applyBorder="1" applyAlignment="1" applyProtection="1">
      <alignment horizontal="center"/>
    </xf>
    <xf numFmtId="0" fontId="3" fillId="0" borderId="71" xfId="5" applyNumberFormat="1" applyFont="1" applyFill="1" applyBorder="1" applyAlignment="1" applyProtection="1">
      <alignment horizontal="center"/>
    </xf>
    <xf numFmtId="164" fontId="3" fillId="0" borderId="74" xfId="5" applyNumberFormat="1" applyFont="1" applyFill="1" applyBorder="1" applyProtection="1">
      <protection locked="0"/>
    </xf>
    <xf numFmtId="164" fontId="3" fillId="0" borderId="11" xfId="5" applyNumberFormat="1" applyFont="1" applyFill="1" applyBorder="1" applyProtection="1"/>
    <xf numFmtId="164" fontId="3" fillId="0" borderId="9" xfId="5" applyNumberFormat="1" applyFont="1" applyFill="1" applyBorder="1" applyAlignment="1" applyProtection="1">
      <alignment horizontal="right"/>
      <protection locked="0"/>
    </xf>
    <xf numFmtId="164" fontId="3" fillId="0" borderId="10" xfId="5" applyNumberFormat="1" applyFont="1" applyFill="1" applyBorder="1" applyAlignment="1" applyProtection="1">
      <alignment horizontal="right"/>
      <protection locked="0"/>
    </xf>
    <xf numFmtId="164" fontId="3" fillId="0" borderId="14" xfId="5" applyNumberFormat="1" applyFont="1" applyBorder="1" applyAlignment="1" applyProtection="1">
      <alignment horizontal="center"/>
      <protection locked="0"/>
    </xf>
    <xf numFmtId="164" fontId="3" fillId="0" borderId="37" xfId="5" applyNumberFormat="1" applyFont="1" applyBorder="1" applyAlignment="1" applyProtection="1">
      <alignment horizontal="center"/>
      <protection locked="0"/>
    </xf>
    <xf numFmtId="164" fontId="3" fillId="0" borderId="26" xfId="5" applyNumberFormat="1" applyFont="1" applyBorder="1" applyAlignment="1" applyProtection="1">
      <alignment horizontal="center"/>
      <protection locked="0"/>
    </xf>
    <xf numFmtId="164" fontId="3" fillId="0" borderId="54" xfId="5" applyNumberFormat="1" applyFont="1" applyBorder="1" applyAlignment="1" applyProtection="1">
      <alignment horizontal="center"/>
      <protection locked="0"/>
    </xf>
    <xf numFmtId="164" fontId="3" fillId="2" borderId="61" xfId="5" applyNumberFormat="1" applyFont="1" applyFill="1" applyBorder="1" applyAlignment="1" applyProtection="1">
      <alignment horizontal="right"/>
      <protection locked="0"/>
    </xf>
    <xf numFmtId="164" fontId="3" fillId="2" borderId="37" xfId="5" applyNumberFormat="1" applyFont="1" applyFill="1" applyBorder="1" applyAlignment="1" applyProtection="1">
      <alignment horizontal="right"/>
      <protection locked="0"/>
    </xf>
    <xf numFmtId="164" fontId="3" fillId="0" borderId="37" xfId="5" applyNumberFormat="1" applyFont="1" applyFill="1" applyBorder="1" applyAlignment="1" applyProtection="1">
      <alignment horizontal="right"/>
      <protection locked="0"/>
    </xf>
    <xf numFmtId="164" fontId="3" fillId="0" borderId="75" xfId="5" applyNumberFormat="1" applyFont="1" applyFill="1" applyBorder="1" applyAlignment="1" applyProtection="1">
      <alignment horizontal="right"/>
      <protection locked="0"/>
    </xf>
    <xf numFmtId="164" fontId="3" fillId="2" borderId="9" xfId="5" applyNumberFormat="1" applyFont="1" applyFill="1" applyBorder="1" applyAlignment="1" applyProtection="1">
      <alignment horizontal="right"/>
    </xf>
    <xf numFmtId="164" fontId="3" fillId="2" borderId="10" xfId="5" applyNumberFormat="1" applyFont="1" applyFill="1" applyBorder="1" applyAlignment="1" applyProtection="1">
      <alignment horizontal="right"/>
    </xf>
    <xf numFmtId="164" fontId="3" fillId="2" borderId="10" xfId="5" applyNumberFormat="1" applyFont="1" applyFill="1" applyBorder="1" applyProtection="1"/>
    <xf numFmtId="164" fontId="3" fillId="0" borderId="15" xfId="5" applyNumberFormat="1" applyFont="1" applyFill="1" applyBorder="1" applyProtection="1"/>
    <xf numFmtId="164" fontId="3" fillId="0" borderId="68" xfId="5" applyNumberFormat="1" applyFont="1" applyFill="1" applyBorder="1" applyProtection="1">
      <protection locked="0"/>
    </xf>
    <xf numFmtId="37" fontId="3" fillId="0" borderId="76" xfId="5" applyFont="1" applyFill="1" applyBorder="1" applyProtection="1"/>
    <xf numFmtId="164" fontId="3" fillId="0" borderId="77" xfId="5" applyNumberFormat="1" applyFont="1" applyFill="1" applyBorder="1" applyProtection="1">
      <protection locked="0"/>
    </xf>
    <xf numFmtId="164" fontId="3" fillId="0" borderId="75" xfId="5" applyNumberFormat="1" applyFont="1" applyFill="1" applyBorder="1" applyProtection="1">
      <protection locked="0"/>
    </xf>
    <xf numFmtId="164" fontId="3" fillId="2" borderId="19" xfId="5" applyNumberFormat="1" applyFont="1" applyFill="1" applyBorder="1" applyAlignment="1" applyProtection="1">
      <alignment horizontal="right"/>
    </xf>
    <xf numFmtId="164" fontId="3" fillId="2" borderId="11" xfId="5" applyNumberFormat="1" applyFont="1" applyFill="1" applyBorder="1" applyAlignment="1" applyProtection="1">
      <alignment horizontal="right"/>
    </xf>
    <xf numFmtId="164" fontId="3" fillId="0" borderId="11" xfId="5" applyNumberFormat="1" applyFont="1" applyFill="1" applyBorder="1" applyAlignment="1" applyProtection="1">
      <alignment horizontal="right"/>
    </xf>
    <xf numFmtId="164" fontId="3" fillId="2" borderId="61" xfId="5" applyNumberFormat="1" applyFont="1" applyFill="1" applyBorder="1" applyAlignment="1" applyProtection="1">
      <alignment horizontal="right"/>
    </xf>
    <xf numFmtId="164" fontId="3" fillId="2" borderId="37" xfId="5" applyNumberFormat="1" applyFont="1" applyFill="1" applyBorder="1" applyAlignment="1" applyProtection="1">
      <alignment horizontal="right"/>
    </xf>
    <xf numFmtId="164" fontId="3" fillId="0" borderId="37" xfId="5" applyNumberFormat="1" applyFont="1" applyFill="1" applyBorder="1" applyAlignment="1" applyProtection="1">
      <alignment horizontal="right"/>
    </xf>
    <xf numFmtId="37" fontId="3" fillId="0" borderId="78" xfId="5" applyFont="1" applyFill="1" applyBorder="1" applyProtection="1"/>
    <xf numFmtId="37" fontId="3" fillId="0" borderId="79" xfId="5" applyFont="1" applyBorder="1" applyAlignment="1" applyProtection="1">
      <alignment horizontal="center"/>
    </xf>
    <xf numFmtId="37" fontId="3" fillId="0" borderId="21" xfId="5" applyFont="1" applyBorder="1" applyProtection="1"/>
    <xf numFmtId="164" fontId="3" fillId="0" borderId="7" xfId="5" applyNumberFormat="1" applyFont="1" applyFill="1" applyBorder="1" applyProtection="1">
      <protection locked="0"/>
    </xf>
    <xf numFmtId="164" fontId="3" fillId="0" borderId="13" xfId="5" applyNumberFormat="1" applyFont="1" applyFill="1" applyBorder="1" applyProtection="1"/>
    <xf numFmtId="164" fontId="3" fillId="0" borderId="80" xfId="5" applyNumberFormat="1" applyFont="1" applyFill="1" applyBorder="1" applyProtection="1">
      <protection locked="0"/>
    </xf>
    <xf numFmtId="164" fontId="3" fillId="0" borderId="80" xfId="5" applyNumberFormat="1" applyFont="1" applyFill="1" applyBorder="1" applyAlignment="1" applyProtection="1">
      <alignment horizontal="center"/>
      <protection locked="0"/>
    </xf>
    <xf numFmtId="164" fontId="3" fillId="0" borderId="19" xfId="5" applyNumberFormat="1" applyFont="1" applyFill="1" applyBorder="1" applyProtection="1">
      <protection locked="0"/>
    </xf>
    <xf numFmtId="164" fontId="3" fillId="2" borderId="75" xfId="5" applyNumberFormat="1" applyFont="1" applyFill="1" applyBorder="1" applyAlignment="1" applyProtection="1">
      <alignment horizontal="right"/>
    </xf>
    <xf numFmtId="164" fontId="3" fillId="0" borderId="75" xfId="5" applyNumberFormat="1" applyFont="1" applyFill="1" applyBorder="1" applyAlignment="1" applyProtection="1">
      <alignment horizontal="right"/>
    </xf>
    <xf numFmtId="37" fontId="3" fillId="0" borderId="45" xfId="5" applyFont="1" applyBorder="1" applyProtection="1"/>
    <xf numFmtId="164" fontId="3" fillId="0" borderId="81" xfId="5" applyNumberFormat="1" applyFont="1" applyFill="1" applyBorder="1" applyProtection="1">
      <protection locked="0"/>
    </xf>
    <xf numFmtId="37" fontId="3" fillId="0" borderId="82" xfId="5" applyFont="1" applyFill="1" applyBorder="1" applyProtection="1"/>
    <xf numFmtId="37" fontId="3" fillId="0" borderId="83" xfId="5" applyFont="1" applyFill="1" applyBorder="1" applyProtection="1"/>
    <xf numFmtId="37" fontId="3" fillId="0" borderId="67" xfId="5" applyFont="1" applyBorder="1" applyProtection="1"/>
    <xf numFmtId="0" fontId="3" fillId="0" borderId="26" xfId="5" applyNumberFormat="1" applyFont="1" applyFill="1" applyBorder="1" applyAlignment="1" applyProtection="1">
      <alignment horizontal="center"/>
    </xf>
    <xf numFmtId="37" fontId="3" fillId="0" borderId="36" xfId="5" applyFont="1" applyFill="1" applyBorder="1" applyProtection="1"/>
    <xf numFmtId="37" fontId="3" fillId="0" borderId="42" xfId="5" applyFont="1" applyFill="1" applyBorder="1" applyProtection="1"/>
    <xf numFmtId="164" fontId="3" fillId="0" borderId="10" xfId="5" applyNumberFormat="1" applyFont="1" applyFill="1" applyBorder="1" applyAlignment="1" applyProtection="1">
      <alignment horizontal="right"/>
    </xf>
    <xf numFmtId="164" fontId="3" fillId="0" borderId="39" xfId="5" applyNumberFormat="1" applyFont="1" applyFill="1" applyBorder="1" applyAlignment="1" applyProtection="1">
      <alignment horizontal="center"/>
      <protection locked="0"/>
    </xf>
    <xf numFmtId="164" fontId="3" fillId="0" borderId="11" xfId="5" applyNumberFormat="1" applyFont="1" applyFill="1" applyBorder="1" applyAlignment="1" applyProtection="1">
      <alignment horizontal="center"/>
      <protection locked="0"/>
    </xf>
    <xf numFmtId="164" fontId="3" fillId="0" borderId="20" xfId="5" applyNumberFormat="1" applyFont="1" applyFill="1" applyBorder="1" applyProtection="1">
      <protection locked="0"/>
    </xf>
    <xf numFmtId="37" fontId="3" fillId="0" borderId="46" xfId="5" applyFont="1" applyFill="1" applyBorder="1" applyProtection="1"/>
    <xf numFmtId="164" fontId="3" fillId="0" borderId="64" xfId="5" applyNumberFormat="1" applyFont="1" applyFill="1" applyBorder="1" applyAlignment="1" applyProtection="1">
      <alignment horizontal="right"/>
    </xf>
    <xf numFmtId="164" fontId="3" fillId="0" borderId="48" xfId="5" applyNumberFormat="1" applyFont="1" applyFill="1" applyBorder="1" applyAlignment="1" applyProtection="1">
      <alignment horizontal="right"/>
    </xf>
    <xf numFmtId="164" fontId="3" fillId="0" borderId="84" xfId="5" applyNumberFormat="1" applyFont="1" applyBorder="1" applyAlignment="1" applyProtection="1">
      <alignment horizontal="center"/>
      <protection locked="0"/>
    </xf>
    <xf numFmtId="164" fontId="3" fillId="0" borderId="65" xfId="5" applyNumberFormat="1" applyFont="1" applyFill="1" applyBorder="1" applyAlignment="1" applyProtection="1">
      <alignment horizontal="right"/>
    </xf>
    <xf numFmtId="164" fontId="3" fillId="0" borderId="0" xfId="5" applyNumberFormat="1" applyFont="1" applyFill="1" applyBorder="1" applyAlignment="1" applyProtection="1">
      <alignment horizontal="right"/>
    </xf>
    <xf numFmtId="164" fontId="3" fillId="0" borderId="0" xfId="5" applyNumberFormat="1" applyFont="1" applyFill="1" applyBorder="1" applyAlignment="1" applyProtection="1">
      <alignment horizontal="center"/>
    </xf>
    <xf numFmtId="37" fontId="18" fillId="0" borderId="15" xfId="5" applyFont="1" applyFill="1" applyBorder="1" applyAlignment="1" applyProtection="1">
      <alignment horizontal="center"/>
    </xf>
    <xf numFmtId="0" fontId="3" fillId="0" borderId="85" xfId="5" applyNumberFormat="1" applyFont="1" applyFill="1" applyBorder="1" applyAlignment="1" applyProtection="1">
      <alignment horizontal="center"/>
    </xf>
    <xf numFmtId="0" fontId="3" fillId="0" borderId="86" xfId="5" applyNumberFormat="1" applyFont="1" applyFill="1" applyBorder="1" applyAlignment="1" applyProtection="1">
      <alignment horizontal="center"/>
    </xf>
    <xf numFmtId="37" fontId="3" fillId="0" borderId="87" xfId="5" applyFont="1" applyFill="1" applyBorder="1" applyAlignment="1" applyProtection="1">
      <alignment horizontal="center"/>
    </xf>
    <xf numFmtId="37" fontId="3" fillId="0" borderId="17" xfId="5" applyFont="1" applyFill="1" applyBorder="1" applyAlignment="1" applyProtection="1">
      <alignment horizontal="center"/>
    </xf>
    <xf numFmtId="37" fontId="3" fillId="0" borderId="88" xfId="5" applyFont="1" applyBorder="1" applyProtection="1"/>
    <xf numFmtId="37" fontId="3" fillId="0" borderId="2" xfId="5" applyFont="1" applyBorder="1" applyProtection="1"/>
    <xf numFmtId="37" fontId="3" fillId="0" borderId="89" xfId="5" applyFont="1" applyBorder="1" applyProtection="1"/>
    <xf numFmtId="164" fontId="3" fillId="2" borderId="61" xfId="5" applyNumberFormat="1" applyFont="1" applyFill="1" applyBorder="1" applyProtection="1"/>
    <xf numFmtId="164" fontId="3" fillId="2" borderId="52" xfId="5" applyNumberFormat="1" applyFont="1" applyFill="1" applyBorder="1" applyProtection="1"/>
    <xf numFmtId="164" fontId="3" fillId="2" borderId="37" xfId="5" applyNumberFormat="1" applyFont="1" applyFill="1" applyBorder="1" applyProtection="1"/>
    <xf numFmtId="37" fontId="3" fillId="0" borderId="80" xfId="5" applyFont="1" applyBorder="1" applyProtection="1"/>
    <xf numFmtId="164" fontId="3" fillId="0" borderId="61" xfId="5" applyNumberFormat="1" applyFont="1" applyFill="1" applyBorder="1" applyProtection="1"/>
    <xf numFmtId="164" fontId="3" fillId="2" borderId="39" xfId="5" applyNumberFormat="1" applyFont="1" applyFill="1" applyBorder="1" applyProtection="1"/>
    <xf numFmtId="164" fontId="3" fillId="2" borderId="20" xfId="5" applyNumberFormat="1" applyFont="1" applyFill="1" applyBorder="1" applyProtection="1"/>
    <xf numFmtId="164" fontId="3" fillId="0" borderId="20" xfId="5" applyNumberFormat="1" applyFont="1" applyFill="1" applyBorder="1" applyProtection="1"/>
    <xf numFmtId="164" fontId="3" fillId="0" borderId="54" xfId="5" applyNumberFormat="1" applyFont="1" applyBorder="1" applyAlignment="1" applyProtection="1">
      <alignment horizontal="center"/>
    </xf>
    <xf numFmtId="164" fontId="3" fillId="2" borderId="11" xfId="5" applyNumberFormat="1" applyFont="1" applyFill="1" applyBorder="1" applyProtection="1"/>
    <xf numFmtId="37" fontId="3" fillId="0" borderId="90" xfId="5" applyFont="1" applyBorder="1" applyAlignment="1" applyProtection="1">
      <alignment horizontal="center"/>
    </xf>
    <xf numFmtId="164" fontId="3" fillId="2" borderId="64" xfId="5" applyNumberFormat="1" applyFont="1" applyFill="1" applyBorder="1" applyProtection="1">
      <protection locked="0"/>
    </xf>
    <xf numFmtId="164" fontId="3" fillId="2" borderId="48" xfId="5" applyNumberFormat="1" applyFont="1" applyFill="1" applyBorder="1" applyProtection="1">
      <protection locked="0"/>
    </xf>
    <xf numFmtId="0" fontId="6" fillId="0" borderId="2" xfId="6" quotePrefix="1" applyFont="1" applyBorder="1" applyAlignment="1">
      <alignment horizontal="centerContinuous"/>
    </xf>
    <xf numFmtId="0" fontId="6" fillId="0" borderId="3" xfId="6" quotePrefix="1" applyFont="1" applyBorder="1" applyAlignment="1">
      <alignment horizontal="centerContinuous"/>
    </xf>
    <xf numFmtId="164" fontId="4" fillId="0" borderId="3" xfId="7" applyNumberFormat="1" applyFont="1" applyBorder="1" applyAlignment="1">
      <alignment horizontal="centerContinuous"/>
    </xf>
    <xf numFmtId="164" fontId="4" fillId="0" borderId="3" xfId="7" quotePrefix="1" applyNumberFormat="1" applyFont="1" applyBorder="1" applyAlignment="1">
      <alignment horizontal="centerContinuous"/>
    </xf>
    <xf numFmtId="0" fontId="4" fillId="0" borderId="4" xfId="6" applyFont="1" applyBorder="1" applyAlignment="1">
      <alignment horizontal="centerContinuous"/>
    </xf>
    <xf numFmtId="0" fontId="4" fillId="0" borderId="0" xfId="6" applyFont="1" applyBorder="1"/>
    <xf numFmtId="0" fontId="4" fillId="0" borderId="5" xfId="6" applyFont="1" applyBorder="1" applyAlignment="1">
      <alignment horizontal="centerContinuous"/>
    </xf>
    <xf numFmtId="0" fontId="4" fillId="0" borderId="0" xfId="6" quotePrefix="1" applyFont="1" applyBorder="1" applyAlignment="1">
      <alignment horizontal="centerContinuous"/>
    </xf>
    <xf numFmtId="0" fontId="6" fillId="0" borderId="0" xfId="6" quotePrefix="1" applyFont="1" applyBorder="1" applyAlignment="1">
      <alignment horizontal="centerContinuous"/>
    </xf>
    <xf numFmtId="164" fontId="4" fillId="0" borderId="0" xfId="7" applyNumberFormat="1" applyFont="1" applyBorder="1" applyAlignment="1">
      <alignment horizontal="centerContinuous"/>
    </xf>
    <xf numFmtId="0" fontId="4" fillId="0" borderId="6" xfId="6" applyFont="1" applyBorder="1" applyAlignment="1">
      <alignment horizontal="centerContinuous"/>
    </xf>
    <xf numFmtId="0" fontId="4" fillId="0" borderId="5" xfId="6" quotePrefix="1" applyFont="1" applyBorder="1" applyAlignment="1">
      <alignment horizontal="center"/>
    </xf>
    <xf numFmtId="5" fontId="4" fillId="0" borderId="0" xfId="6" applyNumberFormat="1" applyFont="1" applyBorder="1" applyProtection="1">
      <protection locked="0"/>
    </xf>
    <xf numFmtId="0" fontId="4" fillId="0" borderId="5" xfId="6" applyFont="1" applyBorder="1" applyAlignment="1">
      <alignment horizontal="center"/>
    </xf>
    <xf numFmtId="5" fontId="4" fillId="0" borderId="0" xfId="6" quotePrefix="1" applyNumberFormat="1" applyFont="1" applyBorder="1" applyProtection="1">
      <protection locked="0"/>
    </xf>
    <xf numFmtId="0" fontId="3" fillId="0" borderId="5" xfId="6" applyBorder="1"/>
    <xf numFmtId="0" fontId="4" fillId="0" borderId="7" xfId="6" applyFont="1" applyBorder="1" applyAlignment="1">
      <alignment horizontal="centerContinuous"/>
    </xf>
    <xf numFmtId="0" fontId="4" fillId="0" borderId="1" xfId="6" quotePrefix="1" applyFont="1" applyBorder="1" applyAlignment="1">
      <alignment horizontal="centerContinuous"/>
    </xf>
    <xf numFmtId="0" fontId="6" fillId="0" borderId="1" xfId="6" quotePrefix="1" applyFont="1" applyBorder="1" applyAlignment="1">
      <alignment horizontal="centerContinuous"/>
    </xf>
    <xf numFmtId="164" fontId="4" fillId="0" borderId="1" xfId="7" applyNumberFormat="1" applyFont="1" applyBorder="1" applyAlignment="1">
      <alignment horizontal="centerContinuous"/>
    </xf>
    <xf numFmtId="0" fontId="4" fillId="0" borderId="8" xfId="6" applyFont="1" applyBorder="1" applyAlignment="1">
      <alignment horizontal="centerContinuous"/>
    </xf>
    <xf numFmtId="0" fontId="4" fillId="0" borderId="9" xfId="6" applyFont="1" applyBorder="1"/>
    <xf numFmtId="0" fontId="4" fillId="0" borderId="10" xfId="6" applyFont="1" applyBorder="1"/>
    <xf numFmtId="164" fontId="4" fillId="0" borderId="68" xfId="7" applyNumberFormat="1" applyFont="1" applyBorder="1" applyAlignment="1">
      <alignment horizontal="centerContinuous"/>
    </xf>
    <xf numFmtId="164" fontId="4" fillId="0" borderId="21" xfId="7" applyNumberFormat="1" applyFont="1" applyBorder="1" applyAlignment="1">
      <alignment horizontal="centerContinuous"/>
    </xf>
    <xf numFmtId="164" fontId="4" fillId="0" borderId="20" xfId="7" applyNumberFormat="1" applyFont="1" applyBorder="1" applyAlignment="1">
      <alignment horizontal="centerContinuous"/>
    </xf>
    <xf numFmtId="0" fontId="4" fillId="0" borderId="6" xfId="6" applyFont="1" applyBorder="1"/>
    <xf numFmtId="164" fontId="4" fillId="0" borderId="74" xfId="7" applyNumberFormat="1" applyFont="1" applyBorder="1" applyAlignment="1">
      <alignment horizontal="centerContinuous"/>
    </xf>
    <xf numFmtId="164" fontId="4" fillId="0" borderId="13" xfId="7" applyNumberFormat="1" applyFont="1" applyBorder="1" applyAlignment="1">
      <alignment horizontal="centerContinuous"/>
    </xf>
    <xf numFmtId="0" fontId="4" fillId="0" borderId="9" xfId="6" applyFont="1" applyBorder="1" applyAlignment="1">
      <alignment horizontal="center"/>
    </xf>
    <xf numFmtId="0" fontId="4" fillId="0" borderId="10" xfId="6" applyFont="1" applyBorder="1" applyAlignment="1">
      <alignment horizontal="center"/>
    </xf>
    <xf numFmtId="164" fontId="4" fillId="0" borderId="10" xfId="7" applyNumberFormat="1" applyFont="1" applyBorder="1" applyAlignment="1">
      <alignment horizontal="center"/>
    </xf>
    <xf numFmtId="0" fontId="4" fillId="0" borderId="6" xfId="6" applyFont="1" applyBorder="1" applyAlignment="1">
      <alignment horizontal="center"/>
    </xf>
    <xf numFmtId="0" fontId="4" fillId="0" borderId="8" xfId="6" applyFont="1" applyBorder="1" applyAlignment="1">
      <alignment horizontal="center"/>
    </xf>
    <xf numFmtId="0" fontId="4" fillId="0" borderId="39" xfId="6" applyFont="1" applyBorder="1" applyAlignment="1">
      <alignment horizontal="center"/>
    </xf>
    <xf numFmtId="0" fontId="4" fillId="0" borderId="20" xfId="6" applyFont="1" applyBorder="1" applyAlignment="1">
      <alignment horizontal="center"/>
    </xf>
    <xf numFmtId="0" fontId="4" fillId="0" borderId="91" xfId="6" applyFont="1" applyBorder="1" applyAlignment="1">
      <alignment horizontal="center"/>
    </xf>
    <xf numFmtId="164" fontId="4" fillId="0" borderId="31" xfId="7" applyNumberFormat="1" applyFont="1" applyBorder="1"/>
    <xf numFmtId="164" fontId="4" fillId="0" borderId="76" xfId="7" applyNumberFormat="1" applyFont="1" applyBorder="1"/>
    <xf numFmtId="164" fontId="4" fillId="0" borderId="4" xfId="7" applyNumberFormat="1" applyFont="1" applyBorder="1"/>
    <xf numFmtId="0" fontId="4" fillId="0" borderId="12" xfId="6" applyFont="1" applyBorder="1" applyAlignment="1">
      <alignment horizontal="center"/>
    </xf>
    <xf numFmtId="0" fontId="4" fillId="0" borderId="13" xfId="6" applyFont="1" applyBorder="1"/>
    <xf numFmtId="0" fontId="4" fillId="0" borderId="1" xfId="6" applyFont="1" applyBorder="1"/>
    <xf numFmtId="164" fontId="4" fillId="0" borderId="7" xfId="7" applyNumberFormat="1" applyFont="1" applyFill="1" applyBorder="1"/>
    <xf numFmtId="164" fontId="4" fillId="0" borderId="14" xfId="7" applyNumberFormat="1" applyFont="1" applyFill="1" applyBorder="1"/>
    <xf numFmtId="164" fontId="4" fillId="0" borderId="1" xfId="7" applyNumberFormat="1" applyFont="1" applyFill="1" applyBorder="1"/>
    <xf numFmtId="164" fontId="4" fillId="0" borderId="13" xfId="7" applyNumberFormat="1" applyFont="1" applyFill="1" applyBorder="1"/>
    <xf numFmtId="164" fontId="4" fillId="0" borderId="8" xfId="7" applyNumberFormat="1" applyFont="1" applyFill="1" applyBorder="1" applyAlignment="1">
      <alignment horizontal="right"/>
    </xf>
    <xf numFmtId="0" fontId="4" fillId="0" borderId="1" xfId="6" quotePrefix="1" applyFont="1" applyBorder="1" applyAlignment="1">
      <alignment horizontal="left"/>
    </xf>
    <xf numFmtId="0" fontId="4" fillId="0" borderId="1" xfId="6" applyFont="1" applyBorder="1" applyAlignment="1">
      <alignment horizontal="left"/>
    </xf>
    <xf numFmtId="164" fontId="4" fillId="0" borderId="12" xfId="7" applyNumberFormat="1" applyFont="1" applyBorder="1"/>
    <xf numFmtId="164" fontId="4" fillId="2" borderId="13" xfId="7" applyNumberFormat="1" applyFont="1" applyFill="1" applyBorder="1"/>
    <xf numFmtId="164" fontId="4" fillId="2" borderId="13" xfId="7" applyNumberFormat="1" applyFont="1" applyFill="1" applyBorder="1" applyAlignment="1">
      <alignment horizontal="right"/>
    </xf>
    <xf numFmtId="164" fontId="4" fillId="2" borderId="8" xfId="7" applyNumberFormat="1" applyFont="1" applyFill="1" applyBorder="1" applyAlignment="1">
      <alignment horizontal="right"/>
    </xf>
    <xf numFmtId="164" fontId="4" fillId="0" borderId="9" xfId="7" applyNumberFormat="1" applyFont="1" applyBorder="1"/>
    <xf numFmtId="3" fontId="4" fillId="2" borderId="10" xfId="7" applyNumberFormat="1" applyFont="1" applyFill="1" applyBorder="1"/>
    <xf numFmtId="0" fontId="4" fillId="0" borderId="0" xfId="6" applyFont="1" applyBorder="1" applyAlignment="1">
      <alignment horizontal="center"/>
    </xf>
    <xf numFmtId="164" fontId="4" fillId="0" borderId="12" xfId="7" applyNumberFormat="1" applyFont="1" applyFill="1" applyBorder="1"/>
    <xf numFmtId="164" fontId="4" fillId="0" borderId="13" xfId="7" applyNumberFormat="1" applyFont="1" applyFill="1" applyBorder="1" applyAlignment="1">
      <alignment horizontal="right"/>
    </xf>
    <xf numFmtId="0" fontId="4" fillId="0" borderId="61" xfId="6" applyFont="1" applyBorder="1" applyAlignment="1">
      <alignment horizontal="center"/>
    </xf>
    <xf numFmtId="0" fontId="4" fillId="0" borderId="52" xfId="6" applyFont="1" applyBorder="1" applyAlignment="1">
      <alignment horizontal="center"/>
    </xf>
    <xf numFmtId="0" fontId="4" fillId="0" borderId="92" xfId="6" applyFont="1" applyBorder="1" applyAlignment="1">
      <alignment horizontal="left"/>
    </xf>
    <xf numFmtId="164" fontId="4" fillId="0" borderId="61" xfId="7" applyNumberFormat="1" applyFont="1" applyFill="1" applyBorder="1"/>
    <xf numFmtId="43" fontId="4" fillId="0" borderId="52" xfId="7" applyFont="1" applyFill="1" applyBorder="1"/>
    <xf numFmtId="164" fontId="4" fillId="0" borderId="52" xfId="7" applyNumberFormat="1" applyFont="1" applyFill="1" applyBorder="1"/>
    <xf numFmtId="43" fontId="4" fillId="0" borderId="52" xfId="7" applyFont="1" applyFill="1" applyBorder="1" applyAlignment="1">
      <alignment horizontal="right"/>
    </xf>
    <xf numFmtId="164" fontId="4" fillId="0" borderId="53" xfId="7" applyNumberFormat="1" applyFont="1" applyFill="1" applyBorder="1" applyAlignment="1">
      <alignment horizontal="right"/>
    </xf>
    <xf numFmtId="0" fontId="4" fillId="0" borderId="47" xfId="6" applyFont="1" applyBorder="1" applyAlignment="1">
      <alignment horizontal="center"/>
    </xf>
    <xf numFmtId="0" fontId="4" fillId="0" borderId="50" xfId="6" applyFont="1" applyBorder="1"/>
    <xf numFmtId="0" fontId="4" fillId="0" borderId="17" xfId="6" applyFont="1" applyBorder="1" applyAlignment="1">
      <alignment horizontal="left"/>
    </xf>
    <xf numFmtId="164" fontId="4" fillId="0" borderId="47" xfId="7" applyNumberFormat="1" applyFont="1" applyFill="1" applyBorder="1"/>
    <xf numFmtId="164" fontId="4" fillId="0" borderId="50" xfId="7" applyNumberFormat="1" applyFont="1" applyFill="1" applyBorder="1"/>
    <xf numFmtId="164" fontId="4" fillId="0" borderId="18" xfId="7" applyNumberFormat="1" applyFont="1" applyFill="1" applyBorder="1"/>
    <xf numFmtId="0" fontId="4" fillId="0" borderId="18" xfId="6" applyFont="1" applyBorder="1" applyAlignment="1">
      <alignment horizontal="center"/>
    </xf>
    <xf numFmtId="164" fontId="4" fillId="0" borderId="0" xfId="7" applyNumberFormat="1" applyFont="1" applyBorder="1"/>
    <xf numFmtId="164" fontId="4" fillId="2" borderId="10" xfId="7" applyNumberFormat="1" applyFont="1" applyFill="1" applyBorder="1"/>
    <xf numFmtId="164" fontId="4" fillId="2" borderId="6" xfId="7" applyNumberFormat="1" applyFont="1" applyFill="1" applyBorder="1"/>
    <xf numFmtId="0" fontId="2" fillId="0" borderId="5" xfId="6" applyFont="1" applyBorder="1" applyAlignment="1">
      <alignment vertical="top" textRotation="180"/>
    </xf>
    <xf numFmtId="0" fontId="2" fillId="0" borderId="5" xfId="6" applyFont="1" applyBorder="1" applyAlignment="1">
      <alignment horizontal="left" textRotation="180"/>
    </xf>
    <xf numFmtId="37" fontId="3" fillId="0" borderId="0" xfId="5" quotePrefix="1" applyFont="1" applyFill="1" applyBorder="1" applyAlignment="1" applyProtection="1">
      <alignment horizontal="right" vertical="top" textRotation="180"/>
    </xf>
    <xf numFmtId="37" fontId="3" fillId="0" borderId="5" xfId="5" quotePrefix="1" applyFont="1" applyFill="1" applyBorder="1" applyAlignment="1" applyProtection="1">
      <alignment horizontal="left" vertical="top" textRotation="180"/>
    </xf>
    <xf numFmtId="37" fontId="18" fillId="0" borderId="5" xfId="5" applyFont="1" applyFill="1" applyBorder="1" applyAlignment="1">
      <alignment horizontal="center"/>
    </xf>
    <xf numFmtId="37" fontId="18" fillId="0" borderId="0" xfId="5" applyFont="1" applyFill="1" applyBorder="1" applyAlignment="1">
      <alignment horizontal="center"/>
    </xf>
    <xf numFmtId="37" fontId="3" fillId="0" borderId="5" xfId="5" applyFont="1" applyFill="1" applyBorder="1" applyAlignment="1">
      <alignment horizontal="center"/>
    </xf>
    <xf numFmtId="37" fontId="3" fillId="0" borderId="0" xfId="5" applyFont="1" applyFill="1" applyBorder="1" applyAlignment="1">
      <alignment horizontal="center"/>
    </xf>
    <xf numFmtId="37" fontId="3" fillId="0" borderId="0" xfId="5" applyFont="1" applyFill="1" applyBorder="1" applyAlignment="1">
      <alignment horizontal="right" textRotation="180"/>
    </xf>
    <xf numFmtId="37" fontId="3" fillId="0" borderId="5" xfId="5" applyFont="1" applyFill="1" applyBorder="1" applyAlignment="1">
      <alignment horizontal="left" textRotation="180"/>
    </xf>
    <xf numFmtId="37" fontId="3" fillId="0" borderId="0" xfId="5" quotePrefix="1" applyFont="1" applyFill="1" applyBorder="1" applyAlignment="1">
      <alignment horizontal="right" vertical="top" textRotation="180"/>
    </xf>
    <xf numFmtId="37" fontId="3" fillId="0" borderId="5" xfId="5" quotePrefix="1" applyFont="1" applyFill="1" applyBorder="1" applyAlignment="1">
      <alignment horizontal="left" vertical="top" textRotation="180"/>
    </xf>
    <xf numFmtId="37" fontId="3" fillId="0" borderId="0" xfId="5" quotePrefix="1" applyFont="1" applyFill="1" applyBorder="1" applyAlignment="1" applyProtection="1">
      <alignment horizontal="right" textRotation="180"/>
    </xf>
    <xf numFmtId="37" fontId="3" fillId="0" borderId="5" xfId="5" applyFont="1" applyFill="1" applyBorder="1" applyAlignment="1" applyProtection="1">
      <alignment horizontal="left" textRotation="180"/>
    </xf>
    <xf numFmtId="37" fontId="3" fillId="0" borderId="0" xfId="5" applyFont="1" applyFill="1" applyBorder="1" applyAlignment="1" applyProtection="1">
      <alignment horizontal="right" textRotation="180"/>
    </xf>
    <xf numFmtId="37" fontId="18" fillId="0" borderId="6" xfId="5" applyFont="1" applyFill="1" applyBorder="1" applyAlignment="1">
      <alignment horizontal="center"/>
    </xf>
    <xf numFmtId="37" fontId="3" fillId="0" borderId="6" xfId="5" applyFont="1" applyFill="1" applyBorder="1" applyAlignment="1">
      <alignment horizontal="center"/>
    </xf>
    <xf numFmtId="0" fontId="14" fillId="0" borderId="5" xfId="4" applyFont="1" applyBorder="1" applyAlignment="1">
      <alignment horizontal="center"/>
    </xf>
    <xf numFmtId="0" fontId="14" fillId="0" borderId="0" xfId="4" applyFont="1" applyBorder="1" applyAlignment="1">
      <alignment horizontal="center"/>
    </xf>
    <xf numFmtId="0" fontId="14" fillId="0" borderId="6" xfId="4" applyFont="1" applyBorder="1" applyAlignment="1">
      <alignment horizontal="center"/>
    </xf>
    <xf numFmtId="0" fontId="15" fillId="0" borderId="5" xfId="4" applyFont="1" applyBorder="1" applyAlignment="1">
      <alignment horizontal="center"/>
    </xf>
    <xf numFmtId="0" fontId="15" fillId="0" borderId="0" xfId="4" applyFont="1" applyBorder="1" applyAlignment="1">
      <alignment horizontal="center"/>
    </xf>
    <xf numFmtId="0" fontId="15" fillId="0" borderId="6" xfId="4" applyFont="1" applyBorder="1" applyAlignment="1">
      <alignment horizontal="center"/>
    </xf>
    <xf numFmtId="0" fontId="20" fillId="0" borderId="0" xfId="8" applyFont="1" applyFill="1" applyBorder="1" applyAlignment="1">
      <alignment horizontal="center"/>
    </xf>
    <xf numFmtId="164" fontId="4" fillId="0" borderId="0" xfId="7" applyNumberFormat="1" applyFont="1" applyBorder="1" applyAlignment="1">
      <alignment horizontal="center"/>
    </xf>
    <xf numFmtId="164" fontId="6" fillId="0" borderId="0" xfId="7" applyNumberFormat="1" applyFont="1" applyBorder="1" applyAlignment="1">
      <alignment horizontal="center"/>
    </xf>
    <xf numFmtId="5" fontId="6" fillId="0" borderId="0" xfId="1" applyNumberFormat="1" applyFont="1" applyBorder="1" applyAlignment="1" applyProtection="1">
      <alignment vertical="center"/>
      <protection locked="0"/>
    </xf>
  </cellXfs>
  <cellStyles count="9">
    <cellStyle name="Comma 10" xfId="3"/>
    <cellStyle name="Comma 7" xfId="7"/>
    <cellStyle name="Normal" xfId="0" builtinId="0"/>
    <cellStyle name="Normal 3" xfId="6"/>
    <cellStyle name="Normal_245SCH_1" xfId="1"/>
    <cellStyle name="Normal_GTC 2005r1 Refiled" xfId="2"/>
    <cellStyle name="Normal_N&amp;R p54" xfId="4"/>
    <cellStyle name="Normal_R1410_GTW_Yam file" xfId="5"/>
    <cellStyle name="Normal_RE&amp;I Q1 200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61125</xdr:colOff>
      <xdr:row>0</xdr:row>
      <xdr:rowOff>0</xdr:rowOff>
    </xdr:from>
    <xdr:to>
      <xdr:col>1</xdr:col>
      <xdr:colOff>2128</xdr:colOff>
      <xdr:row>15</xdr:row>
      <xdr:rowOff>28575</xdr:rowOff>
    </xdr:to>
    <xdr:sp macro="" textlink="">
      <xdr:nvSpPr>
        <xdr:cNvPr id="2" name="Text 1"/>
        <xdr:cNvSpPr txBox="1">
          <a:spLocks noChangeArrowheads="1"/>
        </xdr:cNvSpPr>
      </xdr:nvSpPr>
      <xdr:spPr bwMode="auto">
        <a:xfrm>
          <a:off x="61125" y="0"/>
          <a:ext cx="179128" cy="1743075"/>
        </a:xfrm>
        <a:prstGeom prst="rect">
          <a:avLst/>
        </a:prstGeom>
        <a:noFill/>
        <a:ln w="0">
          <a:noFill/>
          <a:miter lim="800000"/>
          <a:headEnd/>
          <a:tailEnd/>
        </a:ln>
      </xdr:spPr>
      <xdr:txBody>
        <a:bodyPr vertOverflow="clip" vert="vert" wrap="square" lIns="27432" tIns="22860" rIns="0" bIns="0" anchor="b" upright="1"/>
        <a:lstStyle/>
        <a:p>
          <a:pPr algn="l" rtl="0">
            <a:defRPr sz="1000"/>
          </a:pPr>
          <a:r>
            <a:rPr lang="en-US" sz="900" b="0" i="0" strike="noStrike">
              <a:solidFill>
                <a:srgbClr val="000000"/>
              </a:solidFill>
              <a:latin typeface="Times New Roman"/>
              <a:cs typeface="Times New Roman"/>
            </a:rPr>
            <a:t>Railroad Annual Report R-1</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457200</xdr:colOff>
      <xdr:row>282</xdr:row>
      <xdr:rowOff>144780</xdr:rowOff>
    </xdr:from>
    <xdr:ext cx="112932" cy="254487"/>
    <xdr:sp macro="" textlink="">
      <xdr:nvSpPr>
        <xdr:cNvPr id="2" name="Text Box 1"/>
        <xdr:cNvSpPr txBox="1">
          <a:spLocks noChangeArrowheads="1"/>
        </xdr:cNvSpPr>
      </xdr:nvSpPr>
      <xdr:spPr bwMode="auto">
        <a:xfrm>
          <a:off x="361950" y="59666505"/>
          <a:ext cx="112932" cy="254487"/>
        </a:xfrm>
        <a:prstGeom prst="rect">
          <a:avLst/>
        </a:prstGeom>
        <a:noFill/>
        <a:ln w="9525">
          <a:noFill/>
          <a:miter lim="800000"/>
          <a:headEnd/>
          <a:tailEnd/>
        </a:ln>
      </xdr:spPr>
    </xdr:sp>
    <xdr:clientData/>
  </xdr:oneCellAnchor>
  <xdr:oneCellAnchor>
    <xdr:from>
      <xdr:col>0</xdr:col>
      <xdr:colOff>457200</xdr:colOff>
      <xdr:row>282</xdr:row>
      <xdr:rowOff>144780</xdr:rowOff>
    </xdr:from>
    <xdr:ext cx="112932" cy="254487"/>
    <xdr:sp macro="" textlink="">
      <xdr:nvSpPr>
        <xdr:cNvPr id="3" name="Text Box 9"/>
        <xdr:cNvSpPr txBox="1">
          <a:spLocks noChangeArrowheads="1"/>
        </xdr:cNvSpPr>
      </xdr:nvSpPr>
      <xdr:spPr bwMode="auto">
        <a:xfrm>
          <a:off x="361950" y="59666505"/>
          <a:ext cx="112932" cy="254487"/>
        </a:xfrm>
        <a:prstGeom prst="rect">
          <a:avLst/>
        </a:prstGeom>
        <a:noFill/>
        <a:ln w="9525">
          <a:noFill/>
          <a:miter lim="800000"/>
          <a:headEnd/>
          <a:tailEnd/>
        </a:ln>
      </xdr:spPr>
    </xdr:sp>
    <xdr:clientData/>
  </xdr:oneCellAnchor>
  <xdr:oneCellAnchor>
    <xdr:from>
      <xdr:col>7</xdr:col>
      <xdr:colOff>0</xdr:colOff>
      <xdr:row>282</xdr:row>
      <xdr:rowOff>144780</xdr:rowOff>
    </xdr:from>
    <xdr:ext cx="106680" cy="254487"/>
    <xdr:sp macro="" textlink="">
      <xdr:nvSpPr>
        <xdr:cNvPr id="4" name="Text Box 10"/>
        <xdr:cNvSpPr txBox="1">
          <a:spLocks noChangeArrowheads="1"/>
        </xdr:cNvSpPr>
      </xdr:nvSpPr>
      <xdr:spPr bwMode="auto">
        <a:xfrm>
          <a:off x="8553450" y="59666505"/>
          <a:ext cx="106680" cy="254487"/>
        </a:xfrm>
        <a:prstGeom prst="rect">
          <a:avLst/>
        </a:prstGeom>
        <a:noFill/>
        <a:ln w="9525">
          <a:noFill/>
          <a:miter lim="800000"/>
          <a:headEnd/>
          <a:tailEnd/>
        </a:ln>
      </xdr:spPr>
    </xdr:sp>
    <xdr:clientData/>
  </xdr:oneCellAnchor>
  <xdr:oneCellAnchor>
    <xdr:from>
      <xdr:col>0</xdr:col>
      <xdr:colOff>457200</xdr:colOff>
      <xdr:row>282</xdr:row>
      <xdr:rowOff>182880</xdr:rowOff>
    </xdr:from>
    <xdr:ext cx="112932" cy="242274"/>
    <xdr:sp macro="" textlink="">
      <xdr:nvSpPr>
        <xdr:cNvPr id="5" name="Text Box 11"/>
        <xdr:cNvSpPr txBox="1">
          <a:spLocks noChangeArrowheads="1"/>
        </xdr:cNvSpPr>
      </xdr:nvSpPr>
      <xdr:spPr bwMode="auto">
        <a:xfrm>
          <a:off x="361950" y="59704605"/>
          <a:ext cx="112932" cy="242274"/>
        </a:xfrm>
        <a:prstGeom prst="rect">
          <a:avLst/>
        </a:prstGeom>
        <a:noFill/>
        <a:ln w="9525">
          <a:noFill/>
          <a:miter lim="800000"/>
          <a:headEnd/>
          <a:tailEnd/>
        </a:ln>
      </xdr:spPr>
    </xdr:sp>
    <xdr:clientData/>
  </xdr:oneCellAnchor>
  <xdr:oneCellAnchor>
    <xdr:from>
      <xdr:col>10</xdr:col>
      <xdr:colOff>457200</xdr:colOff>
      <xdr:row>282</xdr:row>
      <xdr:rowOff>144780</xdr:rowOff>
    </xdr:from>
    <xdr:ext cx="106680" cy="254487"/>
    <xdr:sp macro="" textlink="">
      <xdr:nvSpPr>
        <xdr:cNvPr id="6" name="Text Box 13"/>
        <xdr:cNvSpPr txBox="1">
          <a:spLocks noChangeArrowheads="1"/>
        </xdr:cNvSpPr>
      </xdr:nvSpPr>
      <xdr:spPr bwMode="auto">
        <a:xfrm>
          <a:off x="11953875" y="59666505"/>
          <a:ext cx="106680" cy="254487"/>
        </a:xfrm>
        <a:prstGeom prst="rect">
          <a:avLst/>
        </a:prstGeom>
        <a:noFill/>
        <a:ln w="9525">
          <a:noFill/>
          <a:miter lim="800000"/>
          <a:headEnd/>
          <a:tailEnd/>
        </a:ln>
      </xdr:spPr>
    </xdr:sp>
    <xdr:clientData/>
  </xdr:oneCellAnchor>
  <xdr:oneCellAnchor>
    <xdr:from>
      <xdr:col>10</xdr:col>
      <xdr:colOff>457200</xdr:colOff>
      <xdr:row>282</xdr:row>
      <xdr:rowOff>144780</xdr:rowOff>
    </xdr:from>
    <xdr:ext cx="106680" cy="254487"/>
    <xdr:sp macro="" textlink="">
      <xdr:nvSpPr>
        <xdr:cNvPr id="7" name="Text Box 14"/>
        <xdr:cNvSpPr txBox="1">
          <a:spLocks noChangeArrowheads="1"/>
        </xdr:cNvSpPr>
      </xdr:nvSpPr>
      <xdr:spPr bwMode="auto">
        <a:xfrm>
          <a:off x="11953875" y="59666505"/>
          <a:ext cx="106680" cy="254487"/>
        </a:xfrm>
        <a:prstGeom prst="rect">
          <a:avLst/>
        </a:prstGeom>
        <a:noFill/>
        <a:ln w="9525">
          <a:noFill/>
          <a:miter lim="800000"/>
          <a:headEnd/>
          <a:tailEnd/>
        </a:ln>
      </xdr:spPr>
    </xdr:sp>
    <xdr:clientData/>
  </xdr:oneCellAnchor>
  <xdr:oneCellAnchor>
    <xdr:from>
      <xdr:col>10</xdr:col>
      <xdr:colOff>457200</xdr:colOff>
      <xdr:row>282</xdr:row>
      <xdr:rowOff>182880</xdr:rowOff>
    </xdr:from>
    <xdr:ext cx="106680" cy="242274"/>
    <xdr:sp macro="" textlink="">
      <xdr:nvSpPr>
        <xdr:cNvPr id="8" name="Text Box 15"/>
        <xdr:cNvSpPr txBox="1">
          <a:spLocks noChangeArrowheads="1"/>
        </xdr:cNvSpPr>
      </xdr:nvSpPr>
      <xdr:spPr bwMode="auto">
        <a:xfrm>
          <a:off x="11953875" y="59704605"/>
          <a:ext cx="106680" cy="242274"/>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FAULT\Local%20Settings\Temporary%20Internet%20Files\Content.IE5\KL3H66WW\GTC%20R1%20Sch%20400%20to%20Sch%20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MATT\97R1-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stnt\US%20Companies\2000\GTW\2000_R1\1999%20files\Hector\97R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th-P98"/>
      <sheetName val="Annual Report"/>
      <sheetName val="Blank (1)"/>
      <sheetName val="T of C"/>
      <sheetName val="Special Notice"/>
      <sheetName val="Sched. Omitted-P1"/>
      <sheetName val="P02"/>
      <sheetName val="P03"/>
      <sheetName val="P04"/>
    </sheetNames>
    <sheetDataSet>
      <sheetData sheetId="0">
        <row r="1">
          <cell r="C1" t="str">
            <v xml:space="preserve">                Road Initials:    GTW           Year  1997</v>
          </cell>
        </row>
        <row r="2">
          <cell r="B2" t="str">
            <v>VERIFICATION</v>
          </cell>
        </row>
        <row r="4">
          <cell r="B4" t="str">
            <v xml:space="preserve">     The foregoing report shall be verified by the oath of the officer having control of the accounting of the respondent. This report shall also be</v>
          </cell>
        </row>
        <row r="5">
          <cell r="B5" t="str">
            <v>verified by the oath of the president or other chief officer of the respondent, unless the respondent states that such officer has no control over</v>
          </cell>
        </row>
        <row r="6">
          <cell r="B6" t="str">
            <v>the respondent's accounting and reporting.</v>
          </cell>
        </row>
        <row r="8">
          <cell r="B8" t="str">
            <v>OATH</v>
          </cell>
        </row>
        <row r="9">
          <cell r="B9" t="str">
            <v>(To be made by the officer having control of the accounting of the respondent)</v>
          </cell>
        </row>
        <row r="11">
          <cell r="B11" t="str">
            <v xml:space="preserve">State of                               QUEBEC           </v>
          </cell>
        </row>
        <row r="12">
          <cell r="B12" t="str">
            <v>County of                           MONTREAL</v>
          </cell>
        </row>
        <row r="13">
          <cell r="B13" t="str">
            <v xml:space="preserve">                          SERGE PHARAND                                                makes oath and says that he is       CONTROLLER  </v>
          </cell>
        </row>
        <row r="14">
          <cell r="B14" t="str">
            <v xml:space="preserve">                         (Insert here name of the affiant)                                                                                         (Insert here the official title of the affiant)</v>
          </cell>
        </row>
        <row r="15">
          <cell r="B15" t="str">
            <v>Of                             GRAND TRUNK WESTERN RAILROAD INCORPORATED</v>
          </cell>
        </row>
        <row r="16">
          <cell r="B16" t="str">
            <v>(Insert here the exact legal title or name of the respondent)</v>
          </cell>
        </row>
        <row r="18">
          <cell r="B18" t="str">
            <v>that it is his duty to have supervision over the books of accounts of the respondent and to control the manner in which such books are kept; that</v>
          </cell>
        </row>
        <row r="19">
          <cell r="B19" t="str">
            <v>he knows that such books have been kept in good faith during the period covered by this report; that he knows that the entries contained</v>
          </cell>
        </row>
        <row r="20">
          <cell r="B20" t="str">
            <v>in this report relate to accounting matters have been prepared in accordance with the provisions of the Uniform System of Accounts for Railroad</v>
          </cell>
        </row>
        <row r="21">
          <cell r="B21" t="str">
            <v>Companies and other accounting and reporting directives of the Surface Transportation Board; that he believes that all other statements of</v>
          </cell>
        </row>
        <row r="22">
          <cell r="B22" t="str">
            <v>fact contained in this report are true, and that this report is a correct and complete statement, accurately taken from the books and records, of the</v>
          </cell>
        </row>
        <row r="23">
          <cell r="B23" t="str">
            <v>business and affairs of the above-named respondent during the period of time from and including</v>
          </cell>
        </row>
        <row r="24">
          <cell r="B24" t="str">
            <v xml:space="preserve">          JANUARY 1, 1997         to and including       DECEMBER 31, 1997.</v>
          </cell>
        </row>
        <row r="27">
          <cell r="C27" t="str">
            <v xml:space="preserve">            (Signature of affiant)</v>
          </cell>
        </row>
        <row r="29">
          <cell r="B29" t="str">
            <v>Subscribed and sworn to before me, a          COMMISSIONER OF OATHS             in and for the State and County</v>
          </cell>
        </row>
        <row r="30">
          <cell r="B30" t="str">
            <v>above named, this    24 th              day of                MARCH,                               1998 .</v>
          </cell>
        </row>
        <row r="32">
          <cell r="B32" t="str">
            <v xml:space="preserve">My commission expires                                      </v>
          </cell>
        </row>
        <row r="34">
          <cell r="B34" t="str">
            <v xml:space="preserve">                      Use an</v>
          </cell>
        </row>
        <row r="35">
          <cell r="B35" t="str">
            <v xml:space="preserve">                        L.S.                                                                                                                                                                                         </v>
          </cell>
        </row>
        <row r="36">
          <cell r="B36" t="str">
            <v xml:space="preserve">               impression seal                                                                                                    (Signature of officer authorized to administer oaths)</v>
          </cell>
        </row>
        <row r="38">
          <cell r="B38" t="str">
            <v>SUPPLEMENTAL  OATH</v>
          </cell>
        </row>
        <row r="39">
          <cell r="B39" t="str">
            <v>(By the president or other chief officer of the respondent)</v>
          </cell>
        </row>
        <row r="41">
          <cell r="B41" t="str">
            <v xml:space="preserve">State of                               QUEBEC           </v>
          </cell>
        </row>
        <row r="42">
          <cell r="B42" t="str">
            <v>County of                           MONTREAL</v>
          </cell>
        </row>
        <row r="43">
          <cell r="B43" t="str">
            <v xml:space="preserve">                      MICHAEL J. SABIA                                                       makes oath and says that he is            CHIEF FINANCIAL OFFICER</v>
          </cell>
        </row>
        <row r="44">
          <cell r="B44" t="str">
            <v xml:space="preserve">                (Insert here name of the affiant)                                                                                                      (Insert here the official title of the affiant)</v>
          </cell>
        </row>
        <row r="45">
          <cell r="B45" t="str">
            <v>Of                         GRAND TRUNK WESTERN RAILROAD INCORPORATED</v>
          </cell>
        </row>
        <row r="46">
          <cell r="B46" t="str">
            <v>(Insert here the exact legal title or name of the respondent)</v>
          </cell>
        </row>
        <row r="48">
          <cell r="B48" t="str">
            <v>that he has carefully examined the foregoing report; that he believes that all statements of fact contained in the said report are true; and</v>
          </cell>
        </row>
        <row r="49">
          <cell r="B49" t="str">
            <v>that the said report is a correct and complete statement of the business and affairs of the above-named respondent and the operations of its</v>
          </cell>
        </row>
        <row r="50">
          <cell r="B50" t="str">
            <v>property during the period of time from and including</v>
          </cell>
        </row>
        <row r="51">
          <cell r="B51" t="str">
            <v xml:space="preserve">          JANUARY 1, 1997         to and including       DECEMBER 31, 1997.</v>
          </cell>
        </row>
        <row r="53">
          <cell r="B53" t="str">
            <v xml:space="preserve">                                                                                                                                                                                                                   </v>
          </cell>
        </row>
        <row r="54">
          <cell r="B54" t="str">
            <v xml:space="preserve">                                                                                                                                                                                        (Signature of affiant)</v>
          </cell>
        </row>
        <row r="56">
          <cell r="B56" t="str">
            <v>Subscribed and sworn to before me, a                    COMMISSIONER OF OATHS                           in and for the State and county</v>
          </cell>
        </row>
        <row r="57">
          <cell r="B57" t="str">
            <v>above named, this    24 th              day of                MARCH,                                     1998 .</v>
          </cell>
        </row>
        <row r="59">
          <cell r="B59" t="str">
            <v xml:space="preserve">My commission expires                                    </v>
          </cell>
        </row>
        <row r="61">
          <cell r="B61" t="str">
            <v xml:space="preserve">                               Use an</v>
          </cell>
        </row>
        <row r="62">
          <cell r="B62" t="str">
            <v xml:space="preserve">                                  L.S.                                                                                                                                                                            </v>
          </cell>
        </row>
        <row r="63">
          <cell r="B63" t="str">
            <v xml:space="preserve">                         impression seal                                                                                                           (Signature of officer authorized to administer oaths)</v>
          </cell>
        </row>
        <row r="65">
          <cell r="C65" t="str">
            <v xml:space="preserve">                                         Railroad Annual Report R-1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0Inst-P77"/>
    </sheetNames>
    <sheetDataSet>
      <sheetData sheetId="0">
        <row r="1">
          <cell r="C1" t="str">
            <v>INSTRUCTIONS CONCERNING RETURNS TO BE MADE IN SCHEDULE 710</v>
          </cell>
        </row>
        <row r="3">
          <cell r="C3" t="str">
            <v xml:space="preserve">     Instructions for reporting locomotive and passenger-train car data.</v>
          </cell>
        </row>
        <row r="6">
          <cell r="C6" t="str">
            <v xml:space="preserve">  1. Give particulars of each of the various classes of equipment which respondent</v>
          </cell>
          <cell r="I6" t="str">
            <v>boosters, slugs, etc. For reporting purposes, indicate radio-controlled self-powered</v>
          </cell>
        </row>
        <row r="7">
          <cell r="C7" t="str">
            <v>owned or leased during the year.</v>
          </cell>
          <cell r="I7" t="str">
            <v>diesel units on lines 1 through 8, as appropriate. Radio-controlled units that are not</v>
          </cell>
        </row>
        <row r="8">
          <cell r="I8" t="str">
            <v>self-powered, i.e., those without a diesel, should be reported on line 13 under</v>
          </cell>
        </row>
        <row r="9">
          <cell r="C9" t="str">
            <v xml:space="preserve">    2. In column (c) give the number of units purchased new or built in company shops. In</v>
          </cell>
          <cell r="I9" t="str">
            <v>"auxiliary units".</v>
          </cell>
        </row>
        <row r="10">
          <cell r="C10" t="str">
            <v>column (d) give the number of new units leased from others. The term "new" means a</v>
          </cell>
        </row>
        <row r="11">
          <cell r="C11" t="str">
            <v>unit placed in service for the first time on any railroad.</v>
          </cell>
          <cell r="I11" t="str">
            <v xml:space="preserve">    7. Column (k) should show aggregate capacity for all units reported in column (j), as</v>
          </cell>
        </row>
        <row r="12">
          <cell r="I12" t="str">
            <v>follows: For locomotive units, report the manufacturers' rated horsepower (the maximum</v>
          </cell>
        </row>
        <row r="13">
          <cell r="C13" t="str">
            <v xml:space="preserve">   3. Units leased to others for  a period of one year or more are reportable in column</v>
          </cell>
          <cell r="I13" t="str">
            <v>continuous power output from the diesel engine or engines delivered to the main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1"/>
  <sheetViews>
    <sheetView showGridLines="0" tabSelected="1" zoomScale="115" zoomScaleNormal="115" workbookViewId="0"/>
  </sheetViews>
  <sheetFormatPr defaultColWidth="10.140625" defaultRowHeight="11.25"/>
  <cols>
    <col min="1" max="1" width="3.5703125" style="304" customWidth="1"/>
    <col min="2" max="2" width="4.140625" style="304" customWidth="1"/>
    <col min="3" max="3" width="7" style="304" customWidth="1"/>
    <col min="4" max="4" width="39.85546875" style="304" customWidth="1"/>
    <col min="5" max="10" width="12.140625" style="373" customWidth="1"/>
    <col min="11" max="11" width="5.140625" style="304" customWidth="1"/>
    <col min="12" max="12" width="3.5703125" style="304" customWidth="1"/>
    <col min="13" max="16384" width="10.140625" style="304"/>
  </cols>
  <sheetData>
    <row r="1" spans="2:12" ht="15.75" customHeight="1">
      <c r="B1" s="299" t="s">
        <v>521</v>
      </c>
      <c r="C1" s="300"/>
      <c r="D1" s="300"/>
      <c r="E1" s="301"/>
      <c r="F1" s="301"/>
      <c r="G1" s="301"/>
      <c r="H1" s="301"/>
      <c r="I1" s="301"/>
      <c r="J1" s="302"/>
      <c r="K1" s="303"/>
      <c r="L1" s="376" t="s">
        <v>0</v>
      </c>
    </row>
    <row r="2" spans="2:12" ht="14.25" customHeight="1">
      <c r="B2" s="305" t="s">
        <v>3</v>
      </c>
      <c r="C2" s="306"/>
      <c r="D2" s="307"/>
      <c r="E2" s="308"/>
      <c r="F2" s="308"/>
      <c r="G2" s="308"/>
      <c r="H2" s="308"/>
      <c r="I2" s="308"/>
      <c r="J2" s="399"/>
      <c r="K2" s="309"/>
      <c r="L2" s="376" t="s">
        <v>0</v>
      </c>
    </row>
    <row r="3" spans="2:12" ht="9" customHeight="1">
      <c r="B3" s="305"/>
      <c r="C3" s="306"/>
      <c r="D3" s="307"/>
      <c r="E3" s="401" t="s">
        <v>575</v>
      </c>
      <c r="F3" s="308"/>
      <c r="G3" s="308"/>
      <c r="H3" s="308"/>
      <c r="I3" s="308"/>
      <c r="J3" s="308"/>
      <c r="K3" s="309"/>
      <c r="L3" s="376" t="s">
        <v>0</v>
      </c>
    </row>
    <row r="4" spans="2:12" ht="11.25" customHeight="1">
      <c r="B4" s="310" t="s">
        <v>522</v>
      </c>
      <c r="C4" s="311" t="s">
        <v>523</v>
      </c>
      <c r="D4" s="307"/>
      <c r="E4" s="400"/>
      <c r="F4" s="308"/>
      <c r="G4" s="308"/>
      <c r="H4" s="308"/>
      <c r="I4" s="308"/>
      <c r="J4" s="308"/>
      <c r="K4" s="309"/>
      <c r="L4" s="376" t="s">
        <v>0</v>
      </c>
    </row>
    <row r="5" spans="2:12" ht="2.1" customHeight="1">
      <c r="B5" s="310"/>
      <c r="C5" s="311"/>
      <c r="D5" s="307"/>
      <c r="E5" s="308"/>
      <c r="F5" s="308"/>
      <c r="G5" s="308"/>
      <c r="H5" s="308"/>
      <c r="I5" s="308"/>
      <c r="J5" s="308"/>
      <c r="K5" s="309"/>
      <c r="L5" s="376" t="s">
        <v>0</v>
      </c>
    </row>
    <row r="6" spans="2:12" ht="11.25" customHeight="1">
      <c r="B6" s="310" t="s">
        <v>524</v>
      </c>
      <c r="C6" s="311" t="s">
        <v>525</v>
      </c>
      <c r="D6" s="307"/>
      <c r="E6" s="308"/>
      <c r="F6" s="308"/>
      <c r="G6" s="308"/>
      <c r="H6" s="308"/>
      <c r="I6" s="308"/>
      <c r="J6" s="308"/>
      <c r="K6" s="309"/>
      <c r="L6" s="376" t="s">
        <v>0</v>
      </c>
    </row>
    <row r="7" spans="2:12" ht="11.25" customHeight="1">
      <c r="B7" s="312"/>
      <c r="C7" s="311" t="s">
        <v>526</v>
      </c>
      <c r="D7" s="307"/>
      <c r="E7" s="308"/>
      <c r="F7" s="308"/>
      <c r="G7" s="308"/>
      <c r="H7" s="308"/>
      <c r="I7" s="308"/>
      <c r="J7" s="308"/>
      <c r="K7" s="309"/>
      <c r="L7" s="376" t="s">
        <v>0</v>
      </c>
    </row>
    <row r="8" spans="2:12" ht="2.1" customHeight="1">
      <c r="B8" s="312"/>
      <c r="C8" s="311"/>
      <c r="D8" s="307"/>
      <c r="E8" s="308"/>
      <c r="F8" s="308"/>
      <c r="G8" s="308"/>
      <c r="H8" s="308"/>
      <c r="I8" s="308"/>
      <c r="J8" s="308"/>
      <c r="K8" s="309"/>
      <c r="L8" s="376" t="s">
        <v>0</v>
      </c>
    </row>
    <row r="9" spans="2:12" ht="11.25" customHeight="1">
      <c r="B9" s="310" t="s">
        <v>527</v>
      </c>
      <c r="C9" s="311" t="s">
        <v>528</v>
      </c>
      <c r="D9" s="307"/>
      <c r="E9" s="308"/>
      <c r="F9" s="308"/>
      <c r="G9" s="308"/>
      <c r="H9" s="308"/>
      <c r="I9" s="308"/>
      <c r="J9" s="308"/>
      <c r="K9" s="309"/>
      <c r="L9" s="376" t="s">
        <v>0</v>
      </c>
    </row>
    <row r="10" spans="2:12" ht="11.25" customHeight="1">
      <c r="B10" s="312"/>
      <c r="C10" s="311" t="s">
        <v>529</v>
      </c>
      <c r="D10" s="307"/>
      <c r="E10" s="308"/>
      <c r="F10" s="308"/>
      <c r="G10" s="308"/>
      <c r="H10" s="308"/>
      <c r="I10" s="308"/>
      <c r="J10" s="308"/>
      <c r="K10" s="309"/>
      <c r="L10" s="376" t="s">
        <v>0</v>
      </c>
    </row>
    <row r="11" spans="2:12" ht="11.25" customHeight="1">
      <c r="B11" s="312"/>
      <c r="C11" s="311" t="s">
        <v>530</v>
      </c>
      <c r="D11" s="307"/>
      <c r="E11" s="308"/>
      <c r="F11" s="308"/>
      <c r="G11" s="308"/>
      <c r="H11" s="308"/>
      <c r="I11" s="308"/>
      <c r="J11" s="308"/>
      <c r="K11" s="309"/>
      <c r="L11" s="376" t="s">
        <v>0</v>
      </c>
    </row>
    <row r="12" spans="2:12" ht="11.25" customHeight="1">
      <c r="B12" s="312"/>
      <c r="C12" s="313" t="s">
        <v>531</v>
      </c>
      <c r="D12" s="307"/>
      <c r="E12" s="308"/>
      <c r="F12" s="308"/>
      <c r="G12" s="308"/>
      <c r="H12" s="308"/>
      <c r="I12" s="308"/>
      <c r="J12" s="308"/>
      <c r="K12" s="309"/>
      <c r="L12" s="376" t="s">
        <v>0</v>
      </c>
    </row>
    <row r="13" spans="2:12" ht="2.1" customHeight="1">
      <c r="B13" s="312"/>
      <c r="C13" s="313"/>
      <c r="D13" s="307"/>
      <c r="E13" s="308"/>
      <c r="F13" s="308"/>
      <c r="G13" s="308"/>
      <c r="H13" s="308"/>
      <c r="I13" s="308"/>
      <c r="J13" s="308"/>
      <c r="K13" s="309"/>
      <c r="L13" s="376" t="s">
        <v>0</v>
      </c>
    </row>
    <row r="14" spans="2:12" ht="11.25" customHeight="1">
      <c r="B14" s="310" t="s">
        <v>532</v>
      </c>
      <c r="C14" s="311" t="s">
        <v>533</v>
      </c>
      <c r="D14" s="307"/>
      <c r="E14" s="308"/>
      <c r="F14" s="308"/>
      <c r="G14" s="308"/>
      <c r="H14" s="308"/>
      <c r="I14" s="308"/>
      <c r="J14" s="308"/>
      <c r="K14" s="309"/>
      <c r="L14" s="376" t="s">
        <v>0</v>
      </c>
    </row>
    <row r="15" spans="2:12" ht="2.1" customHeight="1">
      <c r="B15" s="310"/>
      <c r="C15" s="311"/>
      <c r="D15" s="307"/>
      <c r="E15" s="308"/>
      <c r="F15" s="308"/>
      <c r="G15" s="308"/>
      <c r="H15" s="308"/>
      <c r="I15" s="308"/>
      <c r="J15" s="308"/>
      <c r="K15" s="309"/>
      <c r="L15" s="376" t="s">
        <v>0</v>
      </c>
    </row>
    <row r="16" spans="2:12" ht="11.25" customHeight="1">
      <c r="B16" s="310" t="s">
        <v>534</v>
      </c>
      <c r="C16" s="311" t="s">
        <v>535</v>
      </c>
      <c r="D16" s="307"/>
      <c r="E16" s="308"/>
      <c r="F16" s="308"/>
      <c r="G16" s="308"/>
      <c r="H16" s="308"/>
      <c r="I16" s="308"/>
      <c r="J16" s="308"/>
      <c r="K16" s="309"/>
      <c r="L16" s="376" t="s">
        <v>0</v>
      </c>
    </row>
    <row r="17" spans="2:12" ht="11.25" customHeight="1">
      <c r="B17" s="312"/>
      <c r="C17" s="311" t="s">
        <v>536</v>
      </c>
      <c r="D17" s="307"/>
      <c r="E17" s="308"/>
      <c r="F17" s="308"/>
      <c r="G17" s="308"/>
      <c r="H17" s="308"/>
      <c r="I17" s="308"/>
      <c r="J17" s="308"/>
      <c r="K17" s="309"/>
      <c r="L17" s="376" t="s">
        <v>0</v>
      </c>
    </row>
    <row r="18" spans="2:12" ht="11.25" customHeight="1">
      <c r="B18" s="314"/>
      <c r="C18" s="311" t="s">
        <v>537</v>
      </c>
      <c r="D18" s="307"/>
      <c r="E18" s="308"/>
      <c r="F18" s="308"/>
      <c r="G18" s="308"/>
      <c r="H18" s="308"/>
      <c r="I18" s="308"/>
      <c r="J18" s="308"/>
      <c r="K18" s="309"/>
      <c r="L18" s="376" t="s">
        <v>0</v>
      </c>
    </row>
    <row r="19" spans="2:12" ht="11.25" customHeight="1">
      <c r="B19" s="315"/>
      <c r="C19" s="316"/>
      <c r="D19" s="317"/>
      <c r="E19" s="318"/>
      <c r="F19" s="318"/>
      <c r="G19" s="318"/>
      <c r="H19" s="318"/>
      <c r="I19" s="318"/>
      <c r="J19" s="318"/>
      <c r="K19" s="319"/>
      <c r="L19" s="376" t="s">
        <v>0</v>
      </c>
    </row>
    <row r="20" spans="2:12" ht="11.25" customHeight="1">
      <c r="B20" s="320"/>
      <c r="C20" s="321"/>
      <c r="D20" s="321"/>
      <c r="E20" s="322" t="s">
        <v>538</v>
      </c>
      <c r="F20" s="323"/>
      <c r="G20" s="324"/>
      <c r="H20" s="322" t="s">
        <v>539</v>
      </c>
      <c r="I20" s="323"/>
      <c r="J20" s="324"/>
      <c r="K20" s="325"/>
      <c r="L20" s="376" t="s">
        <v>0</v>
      </c>
    </row>
    <row r="21" spans="2:12" ht="11.25" customHeight="1">
      <c r="B21" s="320"/>
      <c r="C21" s="321"/>
      <c r="D21" s="321"/>
      <c r="E21" s="326" t="s">
        <v>540</v>
      </c>
      <c r="F21" s="318"/>
      <c r="G21" s="327"/>
      <c r="H21" s="326" t="s">
        <v>540</v>
      </c>
      <c r="I21" s="318"/>
      <c r="J21" s="327"/>
      <c r="K21" s="325"/>
    </row>
    <row r="22" spans="2:12" ht="11.25" customHeight="1">
      <c r="B22" s="328" t="s">
        <v>6</v>
      </c>
      <c r="C22" s="329" t="s">
        <v>92</v>
      </c>
      <c r="D22" s="329" t="s">
        <v>541</v>
      </c>
      <c r="E22" s="330" t="s">
        <v>542</v>
      </c>
      <c r="F22" s="330" t="s">
        <v>543</v>
      </c>
      <c r="G22" s="330" t="s">
        <v>544</v>
      </c>
      <c r="H22" s="330" t="s">
        <v>542</v>
      </c>
      <c r="I22" s="330" t="s">
        <v>545</v>
      </c>
      <c r="J22" s="330" t="s">
        <v>546</v>
      </c>
      <c r="K22" s="331" t="s">
        <v>6</v>
      </c>
    </row>
    <row r="23" spans="2:12" ht="11.25" customHeight="1">
      <c r="B23" s="328" t="s">
        <v>10</v>
      </c>
      <c r="C23" s="329" t="s">
        <v>101</v>
      </c>
      <c r="D23" s="321"/>
      <c r="E23" s="330" t="s">
        <v>547</v>
      </c>
      <c r="F23" s="330"/>
      <c r="G23" s="330"/>
      <c r="H23" s="330" t="s">
        <v>547</v>
      </c>
      <c r="I23" s="330"/>
      <c r="J23" s="330"/>
      <c r="K23" s="331" t="s">
        <v>10</v>
      </c>
    </row>
    <row r="24" spans="2:12" ht="11.25" customHeight="1" thickBot="1">
      <c r="B24" s="328"/>
      <c r="C24" s="329"/>
      <c r="D24" s="329" t="s">
        <v>11</v>
      </c>
      <c r="E24" s="329" t="s">
        <v>12</v>
      </c>
      <c r="F24" s="329" t="s">
        <v>102</v>
      </c>
      <c r="G24" s="329" t="s">
        <v>103</v>
      </c>
      <c r="H24" s="329" t="s">
        <v>104</v>
      </c>
      <c r="I24" s="329" t="s">
        <v>105</v>
      </c>
      <c r="J24" s="329" t="s">
        <v>106</v>
      </c>
      <c r="K24" s="332"/>
    </row>
    <row r="25" spans="2:12" ht="11.25" customHeight="1">
      <c r="B25" s="333"/>
      <c r="C25" s="334"/>
      <c r="D25" s="335" t="s">
        <v>548</v>
      </c>
      <c r="E25" s="336"/>
      <c r="F25" s="337"/>
      <c r="G25" s="337"/>
      <c r="H25" s="337"/>
      <c r="I25" s="337"/>
      <c r="J25" s="338"/>
      <c r="K25" s="331"/>
    </row>
    <row r="26" spans="2:12" ht="11.25" customHeight="1">
      <c r="B26" s="339">
        <v>1</v>
      </c>
      <c r="C26" s="340"/>
      <c r="D26" s="341" t="s">
        <v>549</v>
      </c>
      <c r="E26" s="342">
        <v>0</v>
      </c>
      <c r="F26" s="343">
        <v>0</v>
      </c>
      <c r="G26" s="344">
        <v>0</v>
      </c>
      <c r="H26" s="343">
        <v>0</v>
      </c>
      <c r="I26" s="345">
        <v>0</v>
      </c>
      <c r="J26" s="346">
        <v>0</v>
      </c>
      <c r="K26" s="332">
        <v>1</v>
      </c>
    </row>
    <row r="27" spans="2:12" ht="11.25" customHeight="1">
      <c r="B27" s="339">
        <v>2</v>
      </c>
      <c r="C27" s="340"/>
      <c r="D27" s="341" t="s">
        <v>550</v>
      </c>
      <c r="E27" s="342">
        <v>0</v>
      </c>
      <c r="F27" s="343">
        <v>163</v>
      </c>
      <c r="G27" s="344">
        <v>733</v>
      </c>
      <c r="H27" s="343">
        <v>646</v>
      </c>
      <c r="I27" s="345">
        <v>292</v>
      </c>
      <c r="J27" s="346">
        <v>1035</v>
      </c>
      <c r="K27" s="332">
        <v>2</v>
      </c>
    </row>
    <row r="28" spans="2:12" ht="11.25" customHeight="1">
      <c r="B28" s="339">
        <v>3</v>
      </c>
      <c r="C28" s="340"/>
      <c r="D28" s="347" t="s">
        <v>551</v>
      </c>
      <c r="E28" s="342">
        <v>0</v>
      </c>
      <c r="F28" s="343">
        <v>2706</v>
      </c>
      <c r="G28" s="344">
        <v>11559</v>
      </c>
      <c r="H28" s="343">
        <v>8386</v>
      </c>
      <c r="I28" s="345">
        <v>4232</v>
      </c>
      <c r="J28" s="346">
        <v>23049</v>
      </c>
      <c r="K28" s="332">
        <v>3</v>
      </c>
    </row>
    <row r="29" spans="2:12" ht="11.25" customHeight="1">
      <c r="B29" s="339">
        <v>4</v>
      </c>
      <c r="C29" s="340"/>
      <c r="D29" s="341" t="s">
        <v>552</v>
      </c>
      <c r="E29" s="342">
        <v>0</v>
      </c>
      <c r="F29" s="343">
        <v>215</v>
      </c>
      <c r="G29" s="344">
        <v>650</v>
      </c>
      <c r="H29" s="343">
        <v>564</v>
      </c>
      <c r="I29" s="345">
        <v>175</v>
      </c>
      <c r="J29" s="346">
        <v>719</v>
      </c>
      <c r="K29" s="332">
        <v>4</v>
      </c>
    </row>
    <row r="30" spans="2:12" ht="11.25" customHeight="1">
      <c r="B30" s="339">
        <v>5</v>
      </c>
      <c r="C30" s="340"/>
      <c r="D30" s="341" t="s">
        <v>553</v>
      </c>
      <c r="E30" s="342">
        <v>0</v>
      </c>
      <c r="F30" s="343">
        <v>2134</v>
      </c>
      <c r="G30" s="344">
        <v>6738</v>
      </c>
      <c r="H30" s="343">
        <v>0</v>
      </c>
      <c r="I30" s="345">
        <v>815</v>
      </c>
      <c r="J30" s="346">
        <v>2730</v>
      </c>
      <c r="K30" s="332">
        <v>5</v>
      </c>
    </row>
    <row r="31" spans="2:12" ht="11.25" customHeight="1">
      <c r="B31" s="339">
        <v>6</v>
      </c>
      <c r="C31" s="340"/>
      <c r="D31" s="341" t="s">
        <v>554</v>
      </c>
      <c r="E31" s="342">
        <v>0</v>
      </c>
      <c r="F31" s="343">
        <v>3128</v>
      </c>
      <c r="G31" s="344">
        <v>7869</v>
      </c>
      <c r="H31" s="343">
        <v>0</v>
      </c>
      <c r="I31" s="345">
        <v>1557</v>
      </c>
      <c r="J31" s="346">
        <v>5163</v>
      </c>
      <c r="K31" s="332">
        <v>6</v>
      </c>
    </row>
    <row r="32" spans="2:12" ht="11.25" customHeight="1">
      <c r="B32" s="339">
        <v>7</v>
      </c>
      <c r="C32" s="340"/>
      <c r="D32" s="341" t="s">
        <v>555</v>
      </c>
      <c r="E32" s="342">
        <v>0</v>
      </c>
      <c r="F32" s="343">
        <v>367</v>
      </c>
      <c r="G32" s="344">
        <v>1161</v>
      </c>
      <c r="H32" s="343">
        <v>0</v>
      </c>
      <c r="I32" s="345">
        <v>82</v>
      </c>
      <c r="J32" s="346">
        <v>1537</v>
      </c>
      <c r="K32" s="332">
        <v>7</v>
      </c>
    </row>
    <row r="33" spans="2:11" ht="11.25" customHeight="1">
      <c r="B33" s="339">
        <v>8</v>
      </c>
      <c r="C33" s="340"/>
      <c r="D33" s="341" t="s">
        <v>556</v>
      </c>
      <c r="E33" s="342">
        <v>0</v>
      </c>
      <c r="F33" s="343">
        <v>54</v>
      </c>
      <c r="G33" s="344">
        <v>210</v>
      </c>
      <c r="H33" s="343">
        <v>0</v>
      </c>
      <c r="I33" s="345">
        <v>32</v>
      </c>
      <c r="J33" s="346">
        <v>716</v>
      </c>
      <c r="K33" s="332">
        <v>8</v>
      </c>
    </row>
    <row r="34" spans="2:11" ht="11.25" customHeight="1">
      <c r="B34" s="339">
        <v>9</v>
      </c>
      <c r="C34" s="340"/>
      <c r="D34" s="341" t="s">
        <v>557</v>
      </c>
      <c r="E34" s="342">
        <v>0</v>
      </c>
      <c r="F34" s="343">
        <v>0</v>
      </c>
      <c r="G34" s="344">
        <v>0</v>
      </c>
      <c r="H34" s="343">
        <v>0</v>
      </c>
      <c r="I34" s="345">
        <v>15</v>
      </c>
      <c r="J34" s="346">
        <v>63</v>
      </c>
      <c r="K34" s="332">
        <v>9</v>
      </c>
    </row>
    <row r="35" spans="2:11" ht="11.25" customHeight="1">
      <c r="B35" s="339">
        <v>10</v>
      </c>
      <c r="C35" s="340"/>
      <c r="D35" s="341" t="s">
        <v>558</v>
      </c>
      <c r="E35" s="342">
        <v>0</v>
      </c>
      <c r="F35" s="343">
        <v>0</v>
      </c>
      <c r="G35" s="344">
        <v>0</v>
      </c>
      <c r="H35" s="343">
        <v>0</v>
      </c>
      <c r="I35" s="345">
        <v>9</v>
      </c>
      <c r="J35" s="346">
        <v>42</v>
      </c>
      <c r="K35" s="332">
        <v>10</v>
      </c>
    </row>
    <row r="36" spans="2:11" ht="11.25" customHeight="1">
      <c r="B36" s="339">
        <v>11</v>
      </c>
      <c r="C36" s="340"/>
      <c r="D36" s="347" t="s">
        <v>559</v>
      </c>
      <c r="E36" s="342">
        <v>0</v>
      </c>
      <c r="F36" s="343">
        <v>2096</v>
      </c>
      <c r="G36" s="344">
        <v>3114</v>
      </c>
      <c r="H36" s="343">
        <v>21767</v>
      </c>
      <c r="I36" s="345">
        <v>747</v>
      </c>
      <c r="J36" s="346">
        <v>2451</v>
      </c>
      <c r="K36" s="332">
        <v>11</v>
      </c>
    </row>
    <row r="37" spans="2:11" ht="11.25" customHeight="1">
      <c r="B37" s="339">
        <v>12</v>
      </c>
      <c r="C37" s="340"/>
      <c r="D37" s="347" t="s">
        <v>560</v>
      </c>
      <c r="E37" s="342">
        <v>0</v>
      </c>
      <c r="F37" s="343">
        <v>601</v>
      </c>
      <c r="G37" s="344">
        <v>6091</v>
      </c>
      <c r="H37" s="343">
        <v>8397</v>
      </c>
      <c r="I37" s="345">
        <v>478</v>
      </c>
      <c r="J37" s="346">
        <v>2424</v>
      </c>
      <c r="K37" s="332">
        <v>12</v>
      </c>
    </row>
    <row r="38" spans="2:11" ht="11.25" customHeight="1">
      <c r="B38" s="339">
        <v>13</v>
      </c>
      <c r="C38" s="340"/>
      <c r="D38" s="347" t="s">
        <v>561</v>
      </c>
      <c r="E38" s="342">
        <v>0</v>
      </c>
      <c r="F38" s="343">
        <v>0</v>
      </c>
      <c r="G38" s="344">
        <v>0</v>
      </c>
      <c r="H38" s="343">
        <v>11</v>
      </c>
      <c r="I38" s="345">
        <v>4</v>
      </c>
      <c r="J38" s="346">
        <v>25</v>
      </c>
      <c r="K38" s="332">
        <v>13</v>
      </c>
    </row>
    <row r="39" spans="2:11" ht="11.25" customHeight="1">
      <c r="B39" s="339">
        <v>14</v>
      </c>
      <c r="C39" s="340"/>
      <c r="D39" s="341" t="s">
        <v>562</v>
      </c>
      <c r="E39" s="342">
        <v>0</v>
      </c>
      <c r="F39" s="343">
        <v>2264</v>
      </c>
      <c r="G39" s="344">
        <v>9943</v>
      </c>
      <c r="H39" s="343">
        <v>3898</v>
      </c>
      <c r="I39" s="345">
        <v>1435</v>
      </c>
      <c r="J39" s="346">
        <v>8788</v>
      </c>
      <c r="K39" s="332">
        <v>14</v>
      </c>
    </row>
    <row r="40" spans="2:11" ht="11.25" customHeight="1">
      <c r="B40" s="339">
        <v>15</v>
      </c>
      <c r="C40" s="340"/>
      <c r="D40" s="341" t="s">
        <v>563</v>
      </c>
      <c r="E40" s="342">
        <v>0</v>
      </c>
      <c r="F40" s="343">
        <v>33</v>
      </c>
      <c r="G40" s="344">
        <v>0</v>
      </c>
      <c r="H40" s="343">
        <v>0</v>
      </c>
      <c r="I40" s="345">
        <v>0</v>
      </c>
      <c r="J40" s="346">
        <v>0</v>
      </c>
      <c r="K40" s="332">
        <v>15</v>
      </c>
    </row>
    <row r="41" spans="2:11" ht="11.25" customHeight="1">
      <c r="B41" s="339">
        <v>16</v>
      </c>
      <c r="C41" s="340"/>
      <c r="D41" s="347" t="s">
        <v>564</v>
      </c>
      <c r="E41" s="342">
        <v>0</v>
      </c>
      <c r="F41" s="343">
        <v>14</v>
      </c>
      <c r="G41" s="344">
        <v>0</v>
      </c>
      <c r="H41" s="343">
        <v>0</v>
      </c>
      <c r="I41" s="345">
        <v>0</v>
      </c>
      <c r="J41" s="346">
        <v>0</v>
      </c>
      <c r="K41" s="332">
        <v>16</v>
      </c>
    </row>
    <row r="42" spans="2:11" ht="11.25" customHeight="1">
      <c r="B42" s="339">
        <v>17</v>
      </c>
      <c r="C42" s="340"/>
      <c r="D42" s="347" t="s">
        <v>565</v>
      </c>
      <c r="E42" s="342">
        <v>0</v>
      </c>
      <c r="F42" s="343">
        <v>1</v>
      </c>
      <c r="G42" s="344">
        <v>27</v>
      </c>
      <c r="H42" s="343">
        <v>0</v>
      </c>
      <c r="I42" s="345">
        <v>18</v>
      </c>
      <c r="J42" s="346">
        <v>65</v>
      </c>
      <c r="K42" s="332">
        <v>17</v>
      </c>
    </row>
    <row r="43" spans="2:11" ht="11.25" customHeight="1">
      <c r="B43" s="339">
        <v>18</v>
      </c>
      <c r="C43" s="340"/>
      <c r="D43" s="341" t="s">
        <v>566</v>
      </c>
      <c r="E43" s="342">
        <v>0</v>
      </c>
      <c r="F43" s="343">
        <v>0</v>
      </c>
      <c r="G43" s="344">
        <v>16923</v>
      </c>
      <c r="H43" s="343">
        <v>11071</v>
      </c>
      <c r="I43" s="345">
        <v>0</v>
      </c>
      <c r="J43" s="346">
        <v>0</v>
      </c>
      <c r="K43" s="332">
        <v>18</v>
      </c>
    </row>
    <row r="44" spans="2:11" ht="11.25" customHeight="1">
      <c r="B44" s="339">
        <v>19</v>
      </c>
      <c r="C44" s="340"/>
      <c r="D44" s="348" t="s">
        <v>567</v>
      </c>
      <c r="E44" s="349">
        <f t="shared" ref="E44:J44" si="0">SUM(E26:E43)</f>
        <v>0</v>
      </c>
      <c r="F44" s="350">
        <f t="shared" si="0"/>
        <v>13776</v>
      </c>
      <c r="G44" s="350">
        <f t="shared" si="0"/>
        <v>65018</v>
      </c>
      <c r="H44" s="351">
        <f t="shared" si="0"/>
        <v>54740</v>
      </c>
      <c r="I44" s="351">
        <f t="shared" si="0"/>
        <v>9891</v>
      </c>
      <c r="J44" s="352">
        <f t="shared" si="0"/>
        <v>48807</v>
      </c>
      <c r="K44" s="332">
        <v>19</v>
      </c>
    </row>
    <row r="45" spans="2:11" ht="3" customHeight="1">
      <c r="B45" s="328"/>
      <c r="C45" s="321"/>
      <c r="E45" s="353"/>
      <c r="F45" s="354"/>
      <c r="G45" s="374"/>
      <c r="H45" s="354"/>
      <c r="I45" s="354"/>
      <c r="J45" s="375"/>
      <c r="K45" s="331"/>
    </row>
    <row r="46" spans="2:11" ht="11.25" customHeight="1">
      <c r="B46" s="328"/>
      <c r="C46" s="321"/>
      <c r="D46" s="355" t="s">
        <v>568</v>
      </c>
      <c r="E46" s="353"/>
      <c r="F46" s="354"/>
      <c r="G46" s="374"/>
      <c r="H46" s="354"/>
      <c r="I46" s="354"/>
      <c r="J46" s="375"/>
      <c r="K46" s="331"/>
    </row>
    <row r="47" spans="2:11" ht="11.25" customHeight="1">
      <c r="B47" s="339">
        <v>20</v>
      </c>
      <c r="C47" s="340"/>
      <c r="D47" s="341" t="s">
        <v>569</v>
      </c>
      <c r="E47" s="356">
        <v>0</v>
      </c>
      <c r="F47" s="345">
        <v>0</v>
      </c>
      <c r="G47" s="345">
        <v>0</v>
      </c>
      <c r="H47" s="357">
        <v>0</v>
      </c>
      <c r="I47" s="357">
        <v>0</v>
      </c>
      <c r="J47" s="346">
        <v>0</v>
      </c>
      <c r="K47" s="332">
        <v>20</v>
      </c>
    </row>
    <row r="48" spans="2:11" ht="11.25" customHeight="1">
      <c r="B48" s="339">
        <v>21</v>
      </c>
      <c r="C48" s="340"/>
      <c r="D48" s="341" t="s">
        <v>570</v>
      </c>
      <c r="E48" s="356">
        <v>0</v>
      </c>
      <c r="F48" s="345">
        <v>0</v>
      </c>
      <c r="G48" s="345">
        <v>0</v>
      </c>
      <c r="H48" s="357">
        <v>0</v>
      </c>
      <c r="I48" s="357">
        <v>0</v>
      </c>
      <c r="J48" s="346">
        <v>0</v>
      </c>
      <c r="K48" s="332">
        <v>21</v>
      </c>
    </row>
    <row r="49" spans="2:12" ht="11.25" customHeight="1">
      <c r="B49" s="339">
        <v>22</v>
      </c>
      <c r="C49" s="340"/>
      <c r="D49" s="341" t="s">
        <v>571</v>
      </c>
      <c r="E49" s="356">
        <v>0</v>
      </c>
      <c r="F49" s="345">
        <v>0</v>
      </c>
      <c r="G49" s="345">
        <v>0</v>
      </c>
      <c r="H49" s="357">
        <v>0</v>
      </c>
      <c r="I49" s="357">
        <v>0</v>
      </c>
      <c r="J49" s="346">
        <v>0</v>
      </c>
      <c r="K49" s="332">
        <v>22</v>
      </c>
    </row>
    <row r="50" spans="2:12" ht="11.25" customHeight="1">
      <c r="B50" s="339">
        <v>23</v>
      </c>
      <c r="C50" s="340"/>
      <c r="D50" s="341" t="s">
        <v>572</v>
      </c>
      <c r="E50" s="356">
        <v>0</v>
      </c>
      <c r="F50" s="345">
        <v>0</v>
      </c>
      <c r="G50" s="345">
        <v>0</v>
      </c>
      <c r="H50" s="357">
        <v>0</v>
      </c>
      <c r="I50" s="357">
        <v>0</v>
      </c>
      <c r="J50" s="346">
        <v>0</v>
      </c>
      <c r="K50" s="332">
        <v>23</v>
      </c>
    </row>
    <row r="51" spans="2:12" ht="14.25" customHeight="1">
      <c r="B51" s="358">
        <v>24</v>
      </c>
      <c r="C51" s="359" t="s">
        <v>209</v>
      </c>
      <c r="D51" s="360" t="s">
        <v>573</v>
      </c>
      <c r="E51" s="361">
        <f t="shared" ref="E51:J51" si="1">SUM(E47:E50)</f>
        <v>0</v>
      </c>
      <c r="F51" s="362">
        <f t="shared" si="1"/>
        <v>0</v>
      </c>
      <c r="G51" s="363">
        <f t="shared" si="1"/>
        <v>0</v>
      </c>
      <c r="H51" s="364">
        <f t="shared" si="1"/>
        <v>0</v>
      </c>
      <c r="I51" s="362">
        <f t="shared" si="1"/>
        <v>0</v>
      </c>
      <c r="J51" s="365">
        <f t="shared" si="1"/>
        <v>0</v>
      </c>
      <c r="K51" s="332">
        <v>24</v>
      </c>
      <c r="L51" s="377">
        <v>49</v>
      </c>
    </row>
    <row r="52" spans="2:12" ht="11.25" customHeight="1" thickBot="1">
      <c r="B52" s="366">
        <v>25</v>
      </c>
      <c r="C52" s="367"/>
      <c r="D52" s="368" t="s">
        <v>574</v>
      </c>
      <c r="E52" s="369">
        <f t="shared" ref="E52:J52" si="2">E44+E51</f>
        <v>0</v>
      </c>
      <c r="F52" s="370">
        <f t="shared" si="2"/>
        <v>13776</v>
      </c>
      <c r="G52" s="370">
        <f t="shared" si="2"/>
        <v>65018</v>
      </c>
      <c r="H52" s="370">
        <f t="shared" si="2"/>
        <v>54740</v>
      </c>
      <c r="I52" s="370">
        <f t="shared" si="2"/>
        <v>9891</v>
      </c>
      <c r="J52" s="371">
        <f t="shared" si="2"/>
        <v>48807</v>
      </c>
      <c r="K52" s="372">
        <v>25</v>
      </c>
      <c r="L52" s="377"/>
    </row>
    <row r="53" spans="2:12" ht="11.25" customHeight="1"/>
    <row r="54" spans="2:12" ht="11.25" customHeight="1"/>
    <row r="55" spans="2:12" ht="11.25" customHeight="1"/>
    <row r="56" spans="2:12" ht="11.25" customHeight="1"/>
    <row r="57" spans="2:12" ht="11.25" customHeight="1"/>
    <row r="58" spans="2:12" ht="11.25" customHeight="1"/>
    <row r="59" spans="2:12" ht="11.25" customHeight="1"/>
    <row r="60" spans="2:12" ht="11.25" customHeight="1"/>
    <row r="61" spans="2:12" ht="11.25" customHeight="1"/>
  </sheetData>
  <mergeCells count="2">
    <mergeCell ref="L1:L20"/>
    <mergeCell ref="L51:L52"/>
  </mergeCells>
  <printOptions horizontalCentered="1" verticalCentered="1" gridLinesSet="0"/>
  <pageMargins left="0" right="0" top="0" bottom="0" header="0" footer="0"/>
  <pageSetup orientation="landscape"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322"/>
  <sheetViews>
    <sheetView showGridLines="0" zoomScale="85" zoomScaleNormal="85" zoomScaleSheetLayoutView="73" workbookViewId="0"/>
  </sheetViews>
  <sheetFormatPr defaultColWidth="17.140625" defaultRowHeight="15.75"/>
  <cols>
    <col min="1" max="1" width="5.42578125" style="77" customWidth="1"/>
    <col min="2" max="2" width="6.140625" style="78" customWidth="1"/>
    <col min="3" max="3" width="8.140625" style="78" customWidth="1"/>
    <col min="4" max="4" width="60.140625" style="78" customWidth="1"/>
    <col min="5" max="5" width="14.5703125" style="78" customWidth="1"/>
    <col min="6" max="6" width="18.85546875" style="78" customWidth="1"/>
    <col min="7" max="9" width="15" style="78" customWidth="1"/>
    <col min="10" max="10" width="14.140625" style="78" customWidth="1"/>
    <col min="11" max="11" width="15" style="78" customWidth="1"/>
    <col min="12" max="12" width="6.140625" style="78" customWidth="1"/>
    <col min="13" max="13" width="5.42578125" style="79" customWidth="1"/>
    <col min="14" max="14" width="6" style="78" customWidth="1"/>
    <col min="15" max="16384" width="17.140625" style="78"/>
  </cols>
  <sheetData>
    <row r="2" spans="1:13" s="73" customFormat="1" ht="17.100000000000001" customHeight="1">
      <c r="A2" s="72"/>
      <c r="D2" s="74"/>
      <c r="E2" s="74"/>
      <c r="F2" s="74"/>
      <c r="G2" s="75"/>
      <c r="H2" s="74"/>
      <c r="I2" s="74"/>
      <c r="J2" s="74"/>
      <c r="K2" s="74"/>
      <c r="L2" s="74"/>
      <c r="M2" s="76"/>
    </row>
    <row r="3" spans="1:13" ht="16.5" thickBot="1"/>
    <row r="4" spans="1:13" ht="17.100000000000001" customHeight="1">
      <c r="A4" s="378" t="s">
        <v>78</v>
      </c>
      <c r="B4" s="80"/>
      <c r="C4" s="81"/>
      <c r="D4" s="81"/>
      <c r="E4" s="81"/>
      <c r="F4" s="81"/>
      <c r="G4" s="81"/>
      <c r="H4" s="81"/>
      <c r="I4" s="81"/>
      <c r="J4" s="81"/>
      <c r="K4" s="81"/>
      <c r="L4" s="82"/>
      <c r="M4" s="379" t="s">
        <v>0</v>
      </c>
    </row>
    <row r="5" spans="1:13" ht="17.100000000000001" customHeight="1">
      <c r="A5" s="378"/>
      <c r="B5" s="380" t="s">
        <v>81</v>
      </c>
      <c r="C5" s="381"/>
      <c r="D5" s="381"/>
      <c r="E5" s="381"/>
      <c r="F5" s="381"/>
      <c r="G5" s="381"/>
      <c r="H5" s="381"/>
      <c r="I5" s="381"/>
      <c r="J5" s="381"/>
      <c r="K5" s="381"/>
      <c r="L5" s="83"/>
      <c r="M5" s="379"/>
    </row>
    <row r="6" spans="1:13" ht="17.100000000000001" customHeight="1">
      <c r="A6" s="378"/>
      <c r="B6" s="382" t="s">
        <v>82</v>
      </c>
      <c r="C6" s="383"/>
      <c r="D6" s="383"/>
      <c r="E6" s="383"/>
      <c r="F6" s="383"/>
      <c r="G6" s="383"/>
      <c r="H6" s="383"/>
      <c r="I6" s="383"/>
      <c r="J6" s="383"/>
      <c r="K6" s="383"/>
      <c r="L6" s="84"/>
      <c r="M6" s="379"/>
    </row>
    <row r="7" spans="1:13" ht="17.100000000000001" customHeight="1">
      <c r="A7" s="378"/>
      <c r="B7" s="85"/>
      <c r="C7" s="86"/>
      <c r="D7" s="86"/>
      <c r="E7" s="86"/>
      <c r="F7" s="399" t="s">
        <v>575</v>
      </c>
      <c r="G7" s="86"/>
      <c r="H7" s="86"/>
      <c r="I7" s="86"/>
      <c r="J7" s="86"/>
      <c r="K7" s="399"/>
      <c r="L7" s="84"/>
      <c r="M7" s="379"/>
    </row>
    <row r="8" spans="1:13" ht="17.100000000000001" customHeight="1">
      <c r="A8" s="378"/>
      <c r="B8" s="87" t="s">
        <v>83</v>
      </c>
      <c r="C8" s="88"/>
      <c r="D8" s="86"/>
      <c r="E8" s="86"/>
      <c r="F8" s="86"/>
      <c r="G8" s="86"/>
      <c r="H8" s="86"/>
      <c r="I8" s="86"/>
      <c r="J8" s="86"/>
      <c r="K8" s="86"/>
      <c r="L8" s="84"/>
      <c r="M8" s="379"/>
    </row>
    <row r="9" spans="1:13" ht="17.100000000000001" customHeight="1">
      <c r="A9" s="378"/>
      <c r="B9" s="89" t="s">
        <v>84</v>
      </c>
      <c r="C9" s="90"/>
      <c r="D9" s="86"/>
      <c r="E9" s="86"/>
      <c r="F9" s="86"/>
      <c r="G9" s="86"/>
      <c r="H9" s="86"/>
      <c r="I9" s="86"/>
      <c r="J9" s="86"/>
      <c r="K9" s="86"/>
      <c r="L9" s="84"/>
      <c r="M9" s="379"/>
    </row>
    <row r="10" spans="1:13" ht="17.100000000000001" customHeight="1">
      <c r="A10" s="378"/>
      <c r="B10" s="91"/>
      <c r="C10" s="92"/>
      <c r="D10" s="92"/>
      <c r="E10" s="74"/>
      <c r="F10" s="74"/>
      <c r="G10" s="74"/>
      <c r="H10" s="74"/>
      <c r="I10" s="74"/>
      <c r="J10" s="74"/>
      <c r="K10" s="92"/>
      <c r="L10" s="93"/>
      <c r="M10" s="379"/>
    </row>
    <row r="11" spans="1:13" ht="17.100000000000001" customHeight="1">
      <c r="A11" s="378"/>
      <c r="B11" s="94"/>
      <c r="C11" s="95"/>
      <c r="D11" s="96"/>
      <c r="E11" s="97"/>
      <c r="F11" s="98" t="s">
        <v>85</v>
      </c>
      <c r="G11" s="99" t="s">
        <v>86</v>
      </c>
      <c r="H11" s="100"/>
      <c r="I11" s="101" t="s">
        <v>87</v>
      </c>
      <c r="J11" s="102"/>
      <c r="K11" s="100"/>
      <c r="L11" s="103"/>
      <c r="M11" s="379"/>
    </row>
    <row r="12" spans="1:13" ht="17.100000000000001" customHeight="1">
      <c r="A12" s="378"/>
      <c r="B12" s="104"/>
      <c r="C12" s="105"/>
      <c r="D12" s="106"/>
      <c r="E12" s="107" t="s">
        <v>88</v>
      </c>
      <c r="F12" s="108" t="s">
        <v>89</v>
      </c>
      <c r="G12" s="109" t="s">
        <v>90</v>
      </c>
      <c r="H12" s="74"/>
      <c r="I12" s="109" t="s">
        <v>91</v>
      </c>
      <c r="J12" s="110"/>
      <c r="K12" s="74"/>
      <c r="L12" s="111"/>
      <c r="M12" s="379"/>
    </row>
    <row r="13" spans="1:13" ht="17.100000000000001" customHeight="1">
      <c r="A13" s="378"/>
      <c r="B13" s="104" t="s">
        <v>6</v>
      </c>
      <c r="C13" s="112" t="s">
        <v>92</v>
      </c>
      <c r="D13" s="109" t="s">
        <v>93</v>
      </c>
      <c r="E13" s="107" t="s">
        <v>94</v>
      </c>
      <c r="F13" s="108" t="s">
        <v>95</v>
      </c>
      <c r="G13" s="109" t="s">
        <v>96</v>
      </c>
      <c r="H13" s="108" t="s">
        <v>97</v>
      </c>
      <c r="I13" s="109" t="s">
        <v>98</v>
      </c>
      <c r="J13" s="113" t="s">
        <v>99</v>
      </c>
      <c r="K13" s="108" t="s">
        <v>87</v>
      </c>
      <c r="L13" s="111" t="s">
        <v>6</v>
      </c>
      <c r="M13" s="379"/>
    </row>
    <row r="14" spans="1:13" ht="17.100000000000001" customHeight="1">
      <c r="A14" s="378"/>
      <c r="B14" s="104" t="s">
        <v>100</v>
      </c>
      <c r="C14" s="112" t="s">
        <v>101</v>
      </c>
      <c r="D14" s="109" t="s">
        <v>11</v>
      </c>
      <c r="E14" s="107" t="s">
        <v>12</v>
      </c>
      <c r="F14" s="108" t="s">
        <v>102</v>
      </c>
      <c r="G14" s="109" t="s">
        <v>103</v>
      </c>
      <c r="H14" s="108" t="s">
        <v>104</v>
      </c>
      <c r="I14" s="109" t="s">
        <v>105</v>
      </c>
      <c r="J14" s="113" t="s">
        <v>106</v>
      </c>
      <c r="K14" s="108" t="s">
        <v>107</v>
      </c>
      <c r="L14" s="111" t="s">
        <v>100</v>
      </c>
      <c r="M14" s="379"/>
    </row>
    <row r="15" spans="1:13" s="121" customFormat="1" ht="17.100000000000001" customHeight="1" thickBot="1">
      <c r="A15" s="378"/>
      <c r="B15" s="114"/>
      <c r="C15" s="115"/>
      <c r="D15" s="116"/>
      <c r="E15" s="117"/>
      <c r="F15" s="118"/>
      <c r="G15" s="119"/>
      <c r="H15" s="118"/>
      <c r="I15" s="119"/>
      <c r="J15" s="113"/>
      <c r="K15" s="108"/>
      <c r="L15" s="120"/>
      <c r="M15" s="379"/>
    </row>
    <row r="16" spans="1:13" ht="17.100000000000001" customHeight="1">
      <c r="A16" s="378"/>
      <c r="B16" s="122"/>
      <c r="C16" s="123"/>
      <c r="D16" s="124" t="s">
        <v>108</v>
      </c>
      <c r="E16" s="125"/>
      <c r="F16" s="126"/>
      <c r="G16" s="126"/>
      <c r="H16" s="126"/>
      <c r="I16" s="126"/>
      <c r="J16" s="126"/>
      <c r="K16" s="126"/>
      <c r="L16" s="127"/>
      <c r="M16" s="379"/>
    </row>
    <row r="17" spans="1:13" ht="17.100000000000001" customHeight="1">
      <c r="A17" s="128"/>
      <c r="B17" s="122"/>
      <c r="C17" s="123"/>
      <c r="D17" s="124" t="s">
        <v>109</v>
      </c>
      <c r="E17" s="129"/>
      <c r="F17" s="130"/>
      <c r="G17" s="130"/>
      <c r="H17" s="130"/>
      <c r="I17" s="131"/>
      <c r="J17" s="131"/>
      <c r="K17" s="132"/>
      <c r="L17" s="111"/>
      <c r="M17" s="133"/>
    </row>
    <row r="18" spans="1:13" ht="17.100000000000001" customHeight="1">
      <c r="B18" s="122">
        <v>1</v>
      </c>
      <c r="C18" s="123"/>
      <c r="D18" s="124" t="s">
        <v>110</v>
      </c>
      <c r="E18" s="134">
        <v>164</v>
      </c>
      <c r="F18" s="135">
        <v>5</v>
      </c>
      <c r="G18" s="135">
        <v>36</v>
      </c>
      <c r="H18" s="135">
        <v>10</v>
      </c>
      <c r="I18" s="135">
        <f>SUM(E18:H18)</f>
        <v>215</v>
      </c>
      <c r="J18" s="135">
        <v>0</v>
      </c>
      <c r="K18" s="135">
        <f>SUM(I18:J18)</f>
        <v>215</v>
      </c>
      <c r="L18" s="111" t="s">
        <v>111</v>
      </c>
    </row>
    <row r="19" spans="1:13" ht="17.100000000000001" customHeight="1">
      <c r="B19" s="136">
        <v>2</v>
      </c>
      <c r="C19" s="137"/>
      <c r="D19" s="138" t="s">
        <v>112</v>
      </c>
      <c r="E19" s="134">
        <v>276</v>
      </c>
      <c r="F19" s="135">
        <v>5</v>
      </c>
      <c r="G19" s="135">
        <v>9</v>
      </c>
      <c r="H19" s="135">
        <v>23</v>
      </c>
      <c r="I19" s="139">
        <f>SUM(E19:H19)</f>
        <v>313</v>
      </c>
      <c r="J19" s="139">
        <v>0</v>
      </c>
      <c r="K19" s="139">
        <f>SUM(I19:J19)</f>
        <v>313</v>
      </c>
      <c r="L19" s="140" t="s">
        <v>113</v>
      </c>
    </row>
    <row r="20" spans="1:13" ht="17.100000000000001" customHeight="1">
      <c r="B20" s="136">
        <v>3</v>
      </c>
      <c r="C20" s="137"/>
      <c r="D20" s="138" t="s">
        <v>114</v>
      </c>
      <c r="E20" s="134">
        <v>347</v>
      </c>
      <c r="F20" s="135">
        <v>12</v>
      </c>
      <c r="G20" s="135">
        <v>16</v>
      </c>
      <c r="H20" s="135">
        <v>8</v>
      </c>
      <c r="I20" s="139">
        <f>SUM(E20:H20)</f>
        <v>383</v>
      </c>
      <c r="J20" s="139">
        <v>0</v>
      </c>
      <c r="K20" s="139">
        <f>SUM(I20:J20)</f>
        <v>383</v>
      </c>
      <c r="L20" s="140" t="s">
        <v>115</v>
      </c>
    </row>
    <row r="21" spans="1:13" ht="16.5" customHeight="1">
      <c r="B21" s="136">
        <v>4</v>
      </c>
      <c r="C21" s="137"/>
      <c r="D21" s="138" t="s">
        <v>116</v>
      </c>
      <c r="E21" s="134">
        <v>66</v>
      </c>
      <c r="F21" s="135">
        <v>2</v>
      </c>
      <c r="G21" s="135">
        <v>3</v>
      </c>
      <c r="H21" s="135">
        <v>2</v>
      </c>
      <c r="I21" s="139">
        <f>SUM(E21:H21)</f>
        <v>73</v>
      </c>
      <c r="J21" s="139">
        <v>0</v>
      </c>
      <c r="K21" s="139">
        <f>SUM(I21:J21)</f>
        <v>73</v>
      </c>
      <c r="L21" s="140" t="s">
        <v>117</v>
      </c>
    </row>
    <row r="22" spans="1:13" ht="17.100000000000001" customHeight="1">
      <c r="B22" s="136">
        <v>5</v>
      </c>
      <c r="C22" s="137"/>
      <c r="D22" s="138" t="s">
        <v>118</v>
      </c>
      <c r="E22" s="134">
        <v>1931</v>
      </c>
      <c r="F22" s="135">
        <v>0</v>
      </c>
      <c r="G22" s="135">
        <v>217</v>
      </c>
      <c r="H22" s="135">
        <v>180</v>
      </c>
      <c r="I22" s="139">
        <f>SUM(E22:H22)</f>
        <v>2328</v>
      </c>
      <c r="J22" s="139">
        <v>0</v>
      </c>
      <c r="K22" s="139">
        <f>SUM(I22:J22)</f>
        <v>2328</v>
      </c>
      <c r="L22" s="140" t="s">
        <v>119</v>
      </c>
    </row>
    <row r="23" spans="1:13" ht="17.100000000000001" customHeight="1">
      <c r="B23" s="136"/>
      <c r="C23" s="137"/>
      <c r="D23" s="138" t="s">
        <v>120</v>
      </c>
      <c r="E23" s="141"/>
      <c r="F23" s="142"/>
      <c r="G23" s="142"/>
      <c r="H23" s="142"/>
      <c r="I23" s="142"/>
      <c r="J23" s="142"/>
      <c r="K23" s="142"/>
      <c r="L23" s="140"/>
    </row>
    <row r="24" spans="1:13" ht="16.5" customHeight="1">
      <c r="A24" s="128"/>
      <c r="B24" s="122">
        <v>6</v>
      </c>
      <c r="C24" s="123"/>
      <c r="D24" s="124" t="s">
        <v>121</v>
      </c>
      <c r="E24" s="134">
        <v>32791</v>
      </c>
      <c r="F24" s="135">
        <v>7414</v>
      </c>
      <c r="G24" s="135">
        <v>53623</v>
      </c>
      <c r="H24" s="135">
        <v>1169</v>
      </c>
      <c r="I24" s="135">
        <f t="shared" ref="I24:I48" si="0">SUM(E24:H24)</f>
        <v>94997</v>
      </c>
      <c r="J24" s="135">
        <v>0</v>
      </c>
      <c r="K24" s="135">
        <f t="shared" ref="K24:K48" si="1">SUM(I24:J24)</f>
        <v>94997</v>
      </c>
      <c r="L24" s="111" t="s">
        <v>122</v>
      </c>
      <c r="M24" s="143"/>
    </row>
    <row r="25" spans="1:13" ht="17.100000000000001" customHeight="1">
      <c r="A25" s="128"/>
      <c r="B25" s="136">
        <v>7</v>
      </c>
      <c r="C25" s="137"/>
      <c r="D25" s="138" t="s">
        <v>123</v>
      </c>
      <c r="E25" s="134">
        <v>7752</v>
      </c>
      <c r="F25" s="135">
        <v>1776</v>
      </c>
      <c r="G25" s="135">
        <v>10931</v>
      </c>
      <c r="H25" s="135">
        <v>365</v>
      </c>
      <c r="I25" s="139">
        <f t="shared" si="0"/>
        <v>20824</v>
      </c>
      <c r="J25" s="139">
        <v>0</v>
      </c>
      <c r="K25" s="139">
        <f t="shared" si="1"/>
        <v>20824</v>
      </c>
      <c r="L25" s="140" t="s">
        <v>124</v>
      </c>
      <c r="M25" s="143"/>
    </row>
    <row r="26" spans="1:13" ht="17.100000000000001" customHeight="1">
      <c r="A26" s="128"/>
      <c r="B26" s="136">
        <v>8</v>
      </c>
      <c r="C26" s="137"/>
      <c r="D26" s="138" t="s">
        <v>125</v>
      </c>
      <c r="E26" s="134">
        <v>0</v>
      </c>
      <c r="F26" s="135">
        <v>0</v>
      </c>
      <c r="G26" s="135">
        <v>0</v>
      </c>
      <c r="H26" s="135">
        <v>0</v>
      </c>
      <c r="I26" s="139">
        <f t="shared" si="0"/>
        <v>0</v>
      </c>
      <c r="J26" s="139">
        <v>0</v>
      </c>
      <c r="K26" s="139">
        <f t="shared" si="1"/>
        <v>0</v>
      </c>
      <c r="L26" s="140" t="s">
        <v>126</v>
      </c>
      <c r="M26" s="143"/>
    </row>
    <row r="27" spans="1:13" ht="17.100000000000001" customHeight="1">
      <c r="A27" s="128"/>
      <c r="B27" s="136">
        <v>9</v>
      </c>
      <c r="C27" s="137"/>
      <c r="D27" s="138" t="s">
        <v>127</v>
      </c>
      <c r="E27" s="134">
        <v>0</v>
      </c>
      <c r="F27" s="135">
        <v>0</v>
      </c>
      <c r="G27" s="135">
        <v>0</v>
      </c>
      <c r="H27" s="135">
        <v>0</v>
      </c>
      <c r="I27" s="139">
        <f t="shared" si="0"/>
        <v>0</v>
      </c>
      <c r="J27" s="139">
        <v>0</v>
      </c>
      <c r="K27" s="139">
        <f t="shared" si="1"/>
        <v>0</v>
      </c>
      <c r="L27" s="140" t="s">
        <v>128</v>
      </c>
      <c r="M27" s="143"/>
    </row>
    <row r="28" spans="1:13" ht="17.100000000000001" customHeight="1">
      <c r="A28" s="128"/>
      <c r="B28" s="144">
        <v>10</v>
      </c>
      <c r="C28" s="145"/>
      <c r="D28" s="146" t="s">
        <v>129</v>
      </c>
      <c r="E28" s="134">
        <v>4648</v>
      </c>
      <c r="F28" s="135">
        <v>1601</v>
      </c>
      <c r="G28" s="135">
        <v>4217</v>
      </c>
      <c r="H28" s="135">
        <v>1490</v>
      </c>
      <c r="I28" s="139">
        <f t="shared" si="0"/>
        <v>11956</v>
      </c>
      <c r="J28" s="139">
        <v>0</v>
      </c>
      <c r="K28" s="139">
        <f t="shared" si="1"/>
        <v>11956</v>
      </c>
      <c r="L28" s="147" t="s">
        <v>130</v>
      </c>
      <c r="M28" s="143"/>
    </row>
    <row r="29" spans="1:13" ht="17.100000000000001" customHeight="1">
      <c r="A29" s="128"/>
      <c r="B29" s="122">
        <v>11</v>
      </c>
      <c r="C29" s="123"/>
      <c r="D29" s="124" t="s">
        <v>131</v>
      </c>
      <c r="E29" s="134">
        <v>259</v>
      </c>
      <c r="F29" s="135">
        <v>88</v>
      </c>
      <c r="G29" s="135">
        <v>256</v>
      </c>
      <c r="H29" s="135">
        <v>77</v>
      </c>
      <c r="I29" s="139">
        <f t="shared" si="0"/>
        <v>680</v>
      </c>
      <c r="J29" s="139">
        <v>0</v>
      </c>
      <c r="K29" s="139">
        <f t="shared" si="1"/>
        <v>680</v>
      </c>
      <c r="L29" s="111" t="s">
        <v>132</v>
      </c>
      <c r="M29" s="143"/>
    </row>
    <row r="30" spans="1:13" ht="17.100000000000001" customHeight="1">
      <c r="A30" s="128"/>
      <c r="B30" s="136">
        <v>12</v>
      </c>
      <c r="C30" s="137"/>
      <c r="D30" s="138" t="s">
        <v>133</v>
      </c>
      <c r="E30" s="134">
        <v>2728</v>
      </c>
      <c r="F30" s="135">
        <v>681</v>
      </c>
      <c r="G30" s="135">
        <v>3494</v>
      </c>
      <c r="H30" s="135">
        <v>3973</v>
      </c>
      <c r="I30" s="139">
        <f t="shared" si="0"/>
        <v>10876</v>
      </c>
      <c r="J30" s="139">
        <v>0</v>
      </c>
      <c r="K30" s="139">
        <f t="shared" si="1"/>
        <v>10876</v>
      </c>
      <c r="L30" s="140" t="s">
        <v>134</v>
      </c>
      <c r="M30" s="143"/>
    </row>
    <row r="31" spans="1:13" ht="17.100000000000001" customHeight="1">
      <c r="A31" s="128"/>
      <c r="B31" s="136">
        <v>13</v>
      </c>
      <c r="C31" s="137"/>
      <c r="D31" s="138" t="s">
        <v>135</v>
      </c>
      <c r="E31" s="134">
        <v>617</v>
      </c>
      <c r="F31" s="135">
        <v>159</v>
      </c>
      <c r="G31" s="135">
        <v>692</v>
      </c>
      <c r="H31" s="135">
        <v>829</v>
      </c>
      <c r="I31" s="139">
        <f t="shared" si="0"/>
        <v>2297</v>
      </c>
      <c r="J31" s="139">
        <v>0</v>
      </c>
      <c r="K31" s="139">
        <f t="shared" si="1"/>
        <v>2297</v>
      </c>
      <c r="L31" s="140" t="s">
        <v>136</v>
      </c>
      <c r="M31" s="143"/>
    </row>
    <row r="32" spans="1:13" ht="17.100000000000001" customHeight="1">
      <c r="A32" s="128"/>
      <c r="B32" s="136">
        <v>14</v>
      </c>
      <c r="C32" s="137"/>
      <c r="D32" s="138" t="s">
        <v>137</v>
      </c>
      <c r="E32" s="134">
        <v>1702</v>
      </c>
      <c r="F32" s="135">
        <v>1744</v>
      </c>
      <c r="G32" s="135">
        <v>180</v>
      </c>
      <c r="H32" s="135">
        <v>1891</v>
      </c>
      <c r="I32" s="139">
        <f t="shared" si="0"/>
        <v>5517</v>
      </c>
      <c r="J32" s="139">
        <v>0</v>
      </c>
      <c r="K32" s="139">
        <f t="shared" si="1"/>
        <v>5517</v>
      </c>
      <c r="L32" s="140" t="s">
        <v>138</v>
      </c>
      <c r="M32" s="143"/>
    </row>
    <row r="33" spans="1:13" ht="17.100000000000001" customHeight="1">
      <c r="A33" s="128"/>
      <c r="B33" s="136">
        <v>15</v>
      </c>
      <c r="C33" s="137"/>
      <c r="D33" s="138" t="s">
        <v>139</v>
      </c>
      <c r="E33" s="134">
        <v>337</v>
      </c>
      <c r="F33" s="135">
        <v>405</v>
      </c>
      <c r="G33" s="135">
        <v>42</v>
      </c>
      <c r="H33" s="135">
        <v>430</v>
      </c>
      <c r="I33" s="139">
        <f t="shared" si="0"/>
        <v>1214</v>
      </c>
      <c r="J33" s="139">
        <v>0</v>
      </c>
      <c r="K33" s="139">
        <f t="shared" si="1"/>
        <v>1214</v>
      </c>
      <c r="L33" s="140" t="s">
        <v>140</v>
      </c>
      <c r="M33" s="143"/>
    </row>
    <row r="34" spans="1:13" ht="17.100000000000001" customHeight="1">
      <c r="A34" s="128"/>
      <c r="B34" s="136">
        <v>16</v>
      </c>
      <c r="C34" s="137"/>
      <c r="D34" s="138" t="s">
        <v>141</v>
      </c>
      <c r="E34" s="134">
        <v>6745</v>
      </c>
      <c r="F34" s="135">
        <v>290</v>
      </c>
      <c r="G34" s="135">
        <v>1209</v>
      </c>
      <c r="H34" s="135">
        <v>397</v>
      </c>
      <c r="I34" s="139">
        <f t="shared" si="0"/>
        <v>8641</v>
      </c>
      <c r="J34" s="139">
        <v>0</v>
      </c>
      <c r="K34" s="139">
        <f t="shared" si="1"/>
        <v>8641</v>
      </c>
      <c r="L34" s="140" t="s">
        <v>142</v>
      </c>
      <c r="M34" s="143"/>
    </row>
    <row r="35" spans="1:13" ht="17.100000000000001" customHeight="1">
      <c r="A35" s="128"/>
      <c r="B35" s="136">
        <v>17</v>
      </c>
      <c r="C35" s="137"/>
      <c r="D35" s="138" t="s">
        <v>143</v>
      </c>
      <c r="E35" s="134">
        <v>1632</v>
      </c>
      <c r="F35" s="135">
        <v>86</v>
      </c>
      <c r="G35" s="135">
        <v>260</v>
      </c>
      <c r="H35" s="135">
        <v>92</v>
      </c>
      <c r="I35" s="139">
        <f t="shared" si="0"/>
        <v>2070</v>
      </c>
      <c r="J35" s="139">
        <v>0</v>
      </c>
      <c r="K35" s="139">
        <f t="shared" si="1"/>
        <v>2070</v>
      </c>
      <c r="L35" s="140" t="s">
        <v>144</v>
      </c>
      <c r="M35" s="143"/>
    </row>
    <row r="36" spans="1:13" ht="17.100000000000001" customHeight="1">
      <c r="B36" s="136">
        <v>18</v>
      </c>
      <c r="C36" s="137"/>
      <c r="D36" s="138" t="s">
        <v>145</v>
      </c>
      <c r="E36" s="134">
        <v>0</v>
      </c>
      <c r="F36" s="135">
        <v>0</v>
      </c>
      <c r="G36" s="135">
        <v>0</v>
      </c>
      <c r="H36" s="135">
        <v>0</v>
      </c>
      <c r="I36" s="139">
        <f t="shared" si="0"/>
        <v>0</v>
      </c>
      <c r="J36" s="139">
        <v>0</v>
      </c>
      <c r="K36" s="139">
        <f t="shared" si="1"/>
        <v>0</v>
      </c>
      <c r="L36" s="140" t="s">
        <v>146</v>
      </c>
    </row>
    <row r="37" spans="1:13" ht="17.100000000000001" customHeight="1">
      <c r="B37" s="136">
        <v>19</v>
      </c>
      <c r="C37" s="137"/>
      <c r="D37" s="138" t="s">
        <v>147</v>
      </c>
      <c r="E37" s="134">
        <v>0</v>
      </c>
      <c r="F37" s="135">
        <v>0</v>
      </c>
      <c r="G37" s="135">
        <v>0</v>
      </c>
      <c r="H37" s="135">
        <v>0</v>
      </c>
      <c r="I37" s="139">
        <f t="shared" si="0"/>
        <v>0</v>
      </c>
      <c r="J37" s="139">
        <v>0</v>
      </c>
      <c r="K37" s="139">
        <f t="shared" si="1"/>
        <v>0</v>
      </c>
      <c r="L37" s="140" t="s">
        <v>148</v>
      </c>
    </row>
    <row r="38" spans="1:13" ht="17.100000000000001" customHeight="1">
      <c r="B38" s="136">
        <v>20</v>
      </c>
      <c r="C38" s="137"/>
      <c r="D38" s="138" t="s">
        <v>149</v>
      </c>
      <c r="E38" s="134">
        <v>0</v>
      </c>
      <c r="F38" s="135">
        <v>0</v>
      </c>
      <c r="G38" s="135">
        <v>0</v>
      </c>
      <c r="H38" s="135">
        <v>0</v>
      </c>
      <c r="I38" s="139">
        <f t="shared" si="0"/>
        <v>0</v>
      </c>
      <c r="J38" s="139">
        <v>0</v>
      </c>
      <c r="K38" s="139">
        <f t="shared" si="1"/>
        <v>0</v>
      </c>
      <c r="L38" s="140" t="s">
        <v>150</v>
      </c>
    </row>
    <row r="39" spans="1:13" ht="17.100000000000001" customHeight="1">
      <c r="A39" s="148"/>
      <c r="B39" s="136">
        <v>21</v>
      </c>
      <c r="C39" s="137"/>
      <c r="D39" s="138" t="s">
        <v>151</v>
      </c>
      <c r="E39" s="134">
        <v>16642</v>
      </c>
      <c r="F39" s="135">
        <v>4311</v>
      </c>
      <c r="G39" s="135">
        <v>8706</v>
      </c>
      <c r="H39" s="135">
        <v>2419</v>
      </c>
      <c r="I39" s="139">
        <f t="shared" si="0"/>
        <v>32078</v>
      </c>
      <c r="J39" s="139">
        <v>0</v>
      </c>
      <c r="K39" s="139">
        <f t="shared" si="1"/>
        <v>32078</v>
      </c>
      <c r="L39" s="140" t="s">
        <v>152</v>
      </c>
      <c r="M39" s="149"/>
    </row>
    <row r="40" spans="1:13" ht="17.100000000000001" customHeight="1">
      <c r="A40" s="148"/>
      <c r="B40" s="136">
        <v>22</v>
      </c>
      <c r="C40" s="137"/>
      <c r="D40" s="138" t="s">
        <v>153</v>
      </c>
      <c r="E40" s="134">
        <v>72</v>
      </c>
      <c r="F40" s="135">
        <v>24</v>
      </c>
      <c r="G40" s="135">
        <v>34</v>
      </c>
      <c r="H40" s="135">
        <v>14</v>
      </c>
      <c r="I40" s="139">
        <f t="shared" si="0"/>
        <v>144</v>
      </c>
      <c r="J40" s="139">
        <v>0</v>
      </c>
      <c r="K40" s="139">
        <f t="shared" si="1"/>
        <v>144</v>
      </c>
      <c r="L40" s="140" t="s">
        <v>154</v>
      </c>
      <c r="M40" s="149"/>
    </row>
    <row r="41" spans="1:13" ht="17.100000000000001" customHeight="1">
      <c r="B41" s="136">
        <v>23</v>
      </c>
      <c r="C41" s="137"/>
      <c r="D41" s="138" t="s">
        <v>155</v>
      </c>
      <c r="E41" s="134">
        <v>6216</v>
      </c>
      <c r="F41" s="135">
        <v>905</v>
      </c>
      <c r="G41" s="135">
        <v>10247</v>
      </c>
      <c r="H41" s="135">
        <v>331</v>
      </c>
      <c r="I41" s="139">
        <f t="shared" si="0"/>
        <v>17699</v>
      </c>
      <c r="J41" s="139">
        <v>0</v>
      </c>
      <c r="K41" s="139">
        <f t="shared" si="1"/>
        <v>17699</v>
      </c>
      <c r="L41" s="140" t="s">
        <v>156</v>
      </c>
    </row>
    <row r="42" spans="1:13" ht="17.100000000000001" customHeight="1">
      <c r="A42" s="150"/>
      <c r="B42" s="136">
        <v>24</v>
      </c>
      <c r="C42" s="137"/>
      <c r="D42" s="138" t="s">
        <v>157</v>
      </c>
      <c r="E42" s="134">
        <v>0</v>
      </c>
      <c r="F42" s="135">
        <v>0</v>
      </c>
      <c r="G42" s="135">
        <v>0</v>
      </c>
      <c r="H42" s="135">
        <v>0</v>
      </c>
      <c r="I42" s="139">
        <f t="shared" si="0"/>
        <v>0</v>
      </c>
      <c r="J42" s="139">
        <v>0</v>
      </c>
      <c r="K42" s="139">
        <f t="shared" si="1"/>
        <v>0</v>
      </c>
      <c r="L42" s="140" t="s">
        <v>158</v>
      </c>
      <c r="M42" s="151"/>
    </row>
    <row r="43" spans="1:13" ht="17.100000000000001" customHeight="1">
      <c r="A43" s="150"/>
      <c r="B43" s="136">
        <v>25</v>
      </c>
      <c r="C43" s="137"/>
      <c r="D43" s="138" t="s">
        <v>159</v>
      </c>
      <c r="E43" s="134">
        <v>2720</v>
      </c>
      <c r="F43" s="135">
        <v>3</v>
      </c>
      <c r="G43" s="135">
        <v>47</v>
      </c>
      <c r="H43" s="135">
        <v>412</v>
      </c>
      <c r="I43" s="139">
        <f t="shared" si="0"/>
        <v>3182</v>
      </c>
      <c r="J43" s="139">
        <v>0</v>
      </c>
      <c r="K43" s="139">
        <f t="shared" si="1"/>
        <v>3182</v>
      </c>
      <c r="L43" s="140" t="s">
        <v>160</v>
      </c>
      <c r="M43" s="151"/>
    </row>
    <row r="44" spans="1:13" ht="17.100000000000001" customHeight="1">
      <c r="B44" s="136">
        <v>26</v>
      </c>
      <c r="C44" s="137"/>
      <c r="D44" s="138" t="s">
        <v>161</v>
      </c>
      <c r="E44" s="134">
        <v>180</v>
      </c>
      <c r="F44" s="135">
        <v>5</v>
      </c>
      <c r="G44" s="135">
        <v>3</v>
      </c>
      <c r="H44" s="135">
        <v>27</v>
      </c>
      <c r="I44" s="139">
        <f t="shared" si="0"/>
        <v>215</v>
      </c>
      <c r="J44" s="139">
        <v>0</v>
      </c>
      <c r="K44" s="139">
        <f t="shared" si="1"/>
        <v>215</v>
      </c>
      <c r="L44" s="140" t="s">
        <v>162</v>
      </c>
    </row>
    <row r="45" spans="1:13" ht="17.100000000000001" customHeight="1">
      <c r="B45" s="136">
        <v>27</v>
      </c>
      <c r="C45" s="137"/>
      <c r="D45" s="138" t="s">
        <v>163</v>
      </c>
      <c r="E45" s="134">
        <v>1710</v>
      </c>
      <c r="F45" s="135">
        <v>1197</v>
      </c>
      <c r="G45" s="135">
        <v>3779</v>
      </c>
      <c r="H45" s="135">
        <v>320</v>
      </c>
      <c r="I45" s="139">
        <f t="shared" si="0"/>
        <v>7006</v>
      </c>
      <c r="J45" s="139">
        <v>0</v>
      </c>
      <c r="K45" s="139">
        <f t="shared" si="1"/>
        <v>7006</v>
      </c>
      <c r="L45" s="140" t="s">
        <v>164</v>
      </c>
    </row>
    <row r="46" spans="1:13" ht="17.100000000000001" customHeight="1">
      <c r="A46" s="150"/>
      <c r="B46" s="136">
        <v>28</v>
      </c>
      <c r="C46" s="137"/>
      <c r="D46" s="138" t="s">
        <v>165</v>
      </c>
      <c r="E46" s="134">
        <v>15</v>
      </c>
      <c r="F46" s="135">
        <v>1</v>
      </c>
      <c r="G46" s="135">
        <v>1260</v>
      </c>
      <c r="H46" s="135">
        <v>0</v>
      </c>
      <c r="I46" s="139">
        <f t="shared" si="0"/>
        <v>1276</v>
      </c>
      <c r="J46" s="139">
        <v>0</v>
      </c>
      <c r="K46" s="139">
        <f t="shared" si="1"/>
        <v>1276</v>
      </c>
      <c r="L46" s="140" t="s">
        <v>166</v>
      </c>
      <c r="M46" s="151"/>
    </row>
    <row r="47" spans="1:13" ht="17.100000000000001" customHeight="1">
      <c r="A47" s="384"/>
      <c r="B47" s="136">
        <v>29</v>
      </c>
      <c r="C47" s="137"/>
      <c r="D47" s="138" t="s">
        <v>167</v>
      </c>
      <c r="E47" s="134">
        <v>1</v>
      </c>
      <c r="F47" s="135">
        <v>0</v>
      </c>
      <c r="G47" s="135">
        <v>91</v>
      </c>
      <c r="H47" s="135">
        <v>0</v>
      </c>
      <c r="I47" s="139">
        <f t="shared" si="0"/>
        <v>92</v>
      </c>
      <c r="J47" s="152" t="s">
        <v>168</v>
      </c>
      <c r="K47" s="139">
        <f t="shared" si="1"/>
        <v>92</v>
      </c>
      <c r="L47" s="140" t="s">
        <v>169</v>
      </c>
      <c r="M47" s="385">
        <v>41</v>
      </c>
    </row>
    <row r="48" spans="1:13" ht="17.100000000000001" customHeight="1" thickBot="1">
      <c r="A48" s="384"/>
      <c r="B48" s="153">
        <v>30</v>
      </c>
      <c r="C48" s="154"/>
      <c r="D48" s="155" t="s">
        <v>170</v>
      </c>
      <c r="E48" s="156">
        <v>141</v>
      </c>
      <c r="F48" s="157">
        <v>0</v>
      </c>
      <c r="G48" s="157">
        <v>0</v>
      </c>
      <c r="H48" s="157">
        <v>0</v>
      </c>
      <c r="I48" s="158">
        <f t="shared" si="0"/>
        <v>141</v>
      </c>
      <c r="J48" s="158">
        <v>0</v>
      </c>
      <c r="K48" s="158">
        <f t="shared" si="1"/>
        <v>141</v>
      </c>
      <c r="L48" s="159" t="s">
        <v>171</v>
      </c>
      <c r="M48" s="385"/>
    </row>
    <row r="49" spans="1:13" ht="16.5" thickBot="1">
      <c r="B49" s="160"/>
      <c r="C49" s="160"/>
      <c r="D49" s="160"/>
      <c r="E49" s="161"/>
      <c r="F49" s="160"/>
      <c r="G49" s="160"/>
      <c r="H49" s="160"/>
      <c r="I49" s="160"/>
      <c r="J49" s="160"/>
      <c r="K49" s="160"/>
      <c r="L49" s="160"/>
    </row>
    <row r="50" spans="1:13" ht="15.75" customHeight="1">
      <c r="A50" s="386"/>
      <c r="B50" s="80"/>
      <c r="C50" s="81"/>
      <c r="D50" s="81"/>
      <c r="E50" s="81"/>
      <c r="F50" s="81"/>
      <c r="G50" s="81"/>
      <c r="H50" s="81"/>
      <c r="I50" s="81"/>
      <c r="J50" s="81"/>
      <c r="K50" s="81"/>
      <c r="L50" s="82"/>
      <c r="M50" s="387" t="s">
        <v>172</v>
      </c>
    </row>
    <row r="51" spans="1:13">
      <c r="A51" s="386"/>
      <c r="B51" s="380" t="s">
        <v>173</v>
      </c>
      <c r="C51" s="381"/>
      <c r="D51" s="381"/>
      <c r="E51" s="381"/>
      <c r="F51" s="381"/>
      <c r="G51" s="381"/>
      <c r="H51" s="381"/>
      <c r="I51" s="381"/>
      <c r="J51" s="381"/>
      <c r="K51" s="381"/>
      <c r="L51" s="83"/>
      <c r="M51" s="387"/>
    </row>
    <row r="52" spans="1:13">
      <c r="A52" s="150"/>
      <c r="B52" s="382" t="s">
        <v>82</v>
      </c>
      <c r="C52" s="383"/>
      <c r="D52" s="383"/>
      <c r="E52" s="383"/>
      <c r="F52" s="383"/>
      <c r="G52" s="383"/>
      <c r="H52" s="383"/>
      <c r="I52" s="383"/>
      <c r="J52" s="383"/>
      <c r="K52" s="383"/>
      <c r="L52" s="84"/>
      <c r="M52" s="151"/>
    </row>
    <row r="53" spans="1:13">
      <c r="B53" s="91"/>
      <c r="C53" s="92"/>
      <c r="D53" s="92"/>
      <c r="E53" s="92"/>
      <c r="F53" s="92"/>
      <c r="G53" s="92"/>
      <c r="H53" s="92"/>
      <c r="I53" s="92"/>
      <c r="J53" s="74"/>
      <c r="K53" s="92"/>
      <c r="L53" s="162"/>
    </row>
    <row r="54" spans="1:13">
      <c r="B54" s="94"/>
      <c r="C54" s="95"/>
      <c r="D54" s="97"/>
      <c r="E54" s="97"/>
      <c r="F54" s="98" t="s">
        <v>85</v>
      </c>
      <c r="G54" s="99" t="s">
        <v>86</v>
      </c>
      <c r="H54" s="100"/>
      <c r="I54" s="101" t="s">
        <v>87</v>
      </c>
      <c r="J54" s="102"/>
      <c r="K54" s="74"/>
      <c r="L54" s="103"/>
    </row>
    <row r="55" spans="1:13">
      <c r="A55" s="150"/>
      <c r="B55" s="104"/>
      <c r="C55" s="105"/>
      <c r="D55" s="163"/>
      <c r="E55" s="107" t="s">
        <v>88</v>
      </c>
      <c r="F55" s="108" t="s">
        <v>89</v>
      </c>
      <c r="G55" s="109" t="s">
        <v>90</v>
      </c>
      <c r="H55" s="74"/>
      <c r="I55" s="109" t="s">
        <v>91</v>
      </c>
      <c r="J55" s="110"/>
      <c r="K55" s="74"/>
      <c r="L55" s="111"/>
      <c r="M55" s="151"/>
    </row>
    <row r="56" spans="1:13">
      <c r="A56" s="150"/>
      <c r="B56" s="104" t="s">
        <v>6</v>
      </c>
      <c r="C56" s="112" t="s">
        <v>92</v>
      </c>
      <c r="D56" s="107" t="s">
        <v>93</v>
      </c>
      <c r="E56" s="107" t="s">
        <v>94</v>
      </c>
      <c r="F56" s="108" t="s">
        <v>95</v>
      </c>
      <c r="G56" s="109" t="s">
        <v>96</v>
      </c>
      <c r="H56" s="108" t="s">
        <v>97</v>
      </c>
      <c r="I56" s="109" t="s">
        <v>98</v>
      </c>
      <c r="J56" s="113" t="s">
        <v>99</v>
      </c>
      <c r="K56" s="108" t="s">
        <v>87</v>
      </c>
      <c r="L56" s="111" t="s">
        <v>6</v>
      </c>
      <c r="M56" s="151"/>
    </row>
    <row r="57" spans="1:13">
      <c r="B57" s="104" t="s">
        <v>100</v>
      </c>
      <c r="C57" s="112" t="s">
        <v>101</v>
      </c>
      <c r="D57" s="107" t="s">
        <v>11</v>
      </c>
      <c r="E57" s="107" t="s">
        <v>12</v>
      </c>
      <c r="F57" s="108" t="s">
        <v>102</v>
      </c>
      <c r="G57" s="109" t="s">
        <v>103</v>
      </c>
      <c r="H57" s="108" t="s">
        <v>104</v>
      </c>
      <c r="I57" s="109" t="s">
        <v>105</v>
      </c>
      <c r="J57" s="113" t="s">
        <v>106</v>
      </c>
      <c r="K57" s="108" t="s">
        <v>107</v>
      </c>
      <c r="L57" s="111" t="s">
        <v>100</v>
      </c>
    </row>
    <row r="58" spans="1:13" ht="16.5" thickBot="1">
      <c r="B58" s="164"/>
      <c r="C58" s="115"/>
      <c r="D58" s="165"/>
      <c r="E58" s="166"/>
      <c r="F58" s="167"/>
      <c r="G58" s="168"/>
      <c r="H58" s="167"/>
      <c r="I58" s="168"/>
      <c r="J58" s="113"/>
      <c r="K58" s="108"/>
      <c r="L58" s="169"/>
    </row>
    <row r="59" spans="1:13" ht="17.25" customHeight="1">
      <c r="B59" s="122"/>
      <c r="C59" s="123"/>
      <c r="D59" s="122" t="s">
        <v>174</v>
      </c>
      <c r="E59" s="125"/>
      <c r="F59" s="126"/>
      <c r="G59" s="126"/>
      <c r="H59" s="126"/>
      <c r="I59" s="126"/>
      <c r="J59" s="126"/>
      <c r="K59" s="127"/>
      <c r="L59" s="122"/>
    </row>
    <row r="60" spans="1:13" ht="17.25" customHeight="1">
      <c r="B60" s="122">
        <v>101</v>
      </c>
      <c r="C60" s="123"/>
      <c r="D60" s="122" t="s">
        <v>175</v>
      </c>
      <c r="E60" s="170">
        <v>3</v>
      </c>
      <c r="F60" s="135">
        <v>0</v>
      </c>
      <c r="G60" s="135">
        <v>0</v>
      </c>
      <c r="H60" s="135">
        <v>0</v>
      </c>
      <c r="I60" s="171">
        <f t="shared" ref="I60:I92" si="2">SUM(E60:H60)</f>
        <v>3</v>
      </c>
      <c r="J60" s="171">
        <v>0</v>
      </c>
      <c r="K60" s="172">
        <f t="shared" ref="K60:K92" si="3">SUM(I60:J60)</f>
        <v>3</v>
      </c>
      <c r="L60" s="122" t="s">
        <v>176</v>
      </c>
    </row>
    <row r="61" spans="1:13" ht="17.25" customHeight="1">
      <c r="B61" s="136">
        <v>102</v>
      </c>
      <c r="C61" s="137"/>
      <c r="D61" s="136" t="s">
        <v>177</v>
      </c>
      <c r="E61" s="173">
        <v>12</v>
      </c>
      <c r="F61" s="139">
        <v>18</v>
      </c>
      <c r="G61" s="139">
        <v>368</v>
      </c>
      <c r="H61" s="139">
        <v>0</v>
      </c>
      <c r="I61" s="174">
        <f t="shared" si="2"/>
        <v>398</v>
      </c>
      <c r="J61" s="174">
        <v>0</v>
      </c>
      <c r="K61" s="175">
        <f t="shared" si="3"/>
        <v>398</v>
      </c>
      <c r="L61" s="136" t="s">
        <v>178</v>
      </c>
    </row>
    <row r="62" spans="1:13" ht="17.25" customHeight="1">
      <c r="B62" s="136">
        <v>103</v>
      </c>
      <c r="C62" s="137"/>
      <c r="D62" s="136" t="s">
        <v>179</v>
      </c>
      <c r="E62" s="173">
        <v>0</v>
      </c>
      <c r="F62" s="139">
        <v>0</v>
      </c>
      <c r="G62" s="139">
        <v>0</v>
      </c>
      <c r="H62" s="139">
        <v>0</v>
      </c>
      <c r="I62" s="174">
        <f t="shared" si="2"/>
        <v>0</v>
      </c>
      <c r="J62" s="176" t="s">
        <v>168</v>
      </c>
      <c r="K62" s="175">
        <f t="shared" si="3"/>
        <v>0</v>
      </c>
      <c r="L62" s="136" t="s">
        <v>180</v>
      </c>
    </row>
    <row r="63" spans="1:13" ht="17.25" customHeight="1">
      <c r="B63" s="136">
        <v>104</v>
      </c>
      <c r="C63" s="137"/>
      <c r="D63" s="136" t="s">
        <v>181</v>
      </c>
      <c r="E63" s="173">
        <v>1376</v>
      </c>
      <c r="F63" s="139">
        <v>0</v>
      </c>
      <c r="G63" s="139">
        <v>0</v>
      </c>
      <c r="H63" s="139">
        <v>0</v>
      </c>
      <c r="I63" s="174">
        <f t="shared" si="2"/>
        <v>1376</v>
      </c>
      <c r="J63" s="176" t="s">
        <v>168</v>
      </c>
      <c r="K63" s="175">
        <f t="shared" si="3"/>
        <v>1376</v>
      </c>
      <c r="L63" s="136" t="s">
        <v>182</v>
      </c>
    </row>
    <row r="64" spans="1:13" ht="17.25" customHeight="1">
      <c r="B64" s="136">
        <v>105</v>
      </c>
      <c r="C64" s="137"/>
      <c r="D64" s="136" t="s">
        <v>183</v>
      </c>
      <c r="E64" s="173">
        <v>32</v>
      </c>
      <c r="F64" s="139">
        <v>373</v>
      </c>
      <c r="G64" s="139">
        <v>1956</v>
      </c>
      <c r="H64" s="139">
        <v>0</v>
      </c>
      <c r="I64" s="174">
        <f t="shared" si="2"/>
        <v>2361</v>
      </c>
      <c r="J64" s="176" t="s">
        <v>168</v>
      </c>
      <c r="K64" s="175">
        <f t="shared" si="3"/>
        <v>2361</v>
      </c>
      <c r="L64" s="136" t="s">
        <v>184</v>
      </c>
    </row>
    <row r="65" spans="1:13" ht="17.25" customHeight="1">
      <c r="B65" s="136">
        <v>106</v>
      </c>
      <c r="C65" s="137"/>
      <c r="D65" s="136" t="s">
        <v>185</v>
      </c>
      <c r="E65" s="173">
        <v>995</v>
      </c>
      <c r="F65" s="139">
        <v>0</v>
      </c>
      <c r="G65" s="139">
        <v>0</v>
      </c>
      <c r="H65" s="139">
        <v>0</v>
      </c>
      <c r="I65" s="174">
        <f t="shared" si="2"/>
        <v>995</v>
      </c>
      <c r="J65" s="176" t="s">
        <v>168</v>
      </c>
      <c r="K65" s="175">
        <f t="shared" si="3"/>
        <v>995</v>
      </c>
      <c r="L65" s="136" t="s">
        <v>186</v>
      </c>
    </row>
    <row r="66" spans="1:13" ht="17.25" customHeight="1">
      <c r="B66" s="136">
        <v>107</v>
      </c>
      <c r="C66" s="137"/>
      <c r="D66" s="136" t="s">
        <v>187</v>
      </c>
      <c r="E66" s="173">
        <v>0</v>
      </c>
      <c r="F66" s="139">
        <v>0</v>
      </c>
      <c r="G66" s="139">
        <v>0</v>
      </c>
      <c r="H66" s="139">
        <v>0</v>
      </c>
      <c r="I66" s="174">
        <f t="shared" si="2"/>
        <v>0</v>
      </c>
      <c r="J66" s="176" t="s">
        <v>168</v>
      </c>
      <c r="K66" s="175">
        <f t="shared" si="3"/>
        <v>0</v>
      </c>
      <c r="L66" s="136" t="s">
        <v>188</v>
      </c>
    </row>
    <row r="67" spans="1:13" ht="17.25" customHeight="1">
      <c r="A67" s="148"/>
      <c r="B67" s="136">
        <v>108</v>
      </c>
      <c r="C67" s="137"/>
      <c r="D67" s="136" t="s">
        <v>189</v>
      </c>
      <c r="E67" s="173">
        <v>0</v>
      </c>
      <c r="F67" s="139">
        <v>0</v>
      </c>
      <c r="G67" s="139">
        <v>0</v>
      </c>
      <c r="H67" s="139">
        <v>0</v>
      </c>
      <c r="I67" s="174">
        <f t="shared" si="2"/>
        <v>0</v>
      </c>
      <c r="J67" s="176" t="s">
        <v>168</v>
      </c>
      <c r="K67" s="175">
        <f t="shared" si="3"/>
        <v>0</v>
      </c>
      <c r="L67" s="136" t="s">
        <v>190</v>
      </c>
      <c r="M67" s="149"/>
    </row>
    <row r="68" spans="1:13" ht="17.25" customHeight="1">
      <c r="A68" s="148"/>
      <c r="B68" s="136">
        <v>109</v>
      </c>
      <c r="C68" s="137"/>
      <c r="D68" s="136" t="s">
        <v>191</v>
      </c>
      <c r="E68" s="173">
        <v>1659</v>
      </c>
      <c r="F68" s="139">
        <v>6738</v>
      </c>
      <c r="G68" s="139">
        <v>7309</v>
      </c>
      <c r="H68" s="139">
        <v>155</v>
      </c>
      <c r="I68" s="174">
        <f t="shared" si="2"/>
        <v>15861</v>
      </c>
      <c r="J68" s="174">
        <v>0</v>
      </c>
      <c r="K68" s="175">
        <f t="shared" si="3"/>
        <v>15861</v>
      </c>
      <c r="L68" s="136" t="s">
        <v>192</v>
      </c>
      <c r="M68" s="149"/>
    </row>
    <row r="69" spans="1:13" ht="17.25" customHeight="1">
      <c r="A69" s="148"/>
      <c r="B69" s="136">
        <v>110</v>
      </c>
      <c r="C69" s="137"/>
      <c r="D69" s="136" t="s">
        <v>193</v>
      </c>
      <c r="E69" s="173">
        <v>7</v>
      </c>
      <c r="F69" s="139">
        <v>1640</v>
      </c>
      <c r="G69" s="139">
        <v>57</v>
      </c>
      <c r="H69" s="139">
        <v>0</v>
      </c>
      <c r="I69" s="174">
        <f t="shared" si="2"/>
        <v>1704</v>
      </c>
      <c r="J69" s="174">
        <v>0</v>
      </c>
      <c r="K69" s="175">
        <f t="shared" si="3"/>
        <v>1704</v>
      </c>
      <c r="L69" s="136" t="s">
        <v>194</v>
      </c>
      <c r="M69" s="149"/>
    </row>
    <row r="70" spans="1:13" ht="17.25" customHeight="1">
      <c r="A70" s="148"/>
      <c r="B70" s="136">
        <v>111</v>
      </c>
      <c r="C70" s="137"/>
      <c r="D70" s="136" t="s">
        <v>195</v>
      </c>
      <c r="E70" s="177">
        <v>185</v>
      </c>
      <c r="F70" s="178">
        <v>83</v>
      </c>
      <c r="G70" s="178">
        <v>6622</v>
      </c>
      <c r="H70" s="139">
        <v>0</v>
      </c>
      <c r="I70" s="174">
        <f t="shared" si="2"/>
        <v>6890</v>
      </c>
      <c r="J70" s="174">
        <v>0</v>
      </c>
      <c r="K70" s="175">
        <f t="shared" si="3"/>
        <v>6890</v>
      </c>
      <c r="L70" s="136" t="s">
        <v>196</v>
      </c>
      <c r="M70" s="149"/>
    </row>
    <row r="71" spans="1:13" ht="17.25" customHeight="1">
      <c r="A71" s="148"/>
      <c r="B71" s="144">
        <v>112</v>
      </c>
      <c r="C71" s="145"/>
      <c r="D71" s="144" t="s">
        <v>197</v>
      </c>
      <c r="E71" s="179" t="s">
        <v>168</v>
      </c>
      <c r="F71" s="152" t="s">
        <v>168</v>
      </c>
      <c r="G71" s="152" t="s">
        <v>168</v>
      </c>
      <c r="H71" s="139">
        <v>27850</v>
      </c>
      <c r="I71" s="174">
        <f t="shared" si="2"/>
        <v>27850</v>
      </c>
      <c r="J71" s="174">
        <v>0</v>
      </c>
      <c r="K71" s="175">
        <f t="shared" si="3"/>
        <v>27850</v>
      </c>
      <c r="L71" s="144" t="s">
        <v>198</v>
      </c>
      <c r="M71" s="149"/>
    </row>
    <row r="72" spans="1:13" ht="17.25" customHeight="1">
      <c r="A72" s="148"/>
      <c r="B72" s="122">
        <v>113</v>
      </c>
      <c r="C72" s="123"/>
      <c r="D72" s="122" t="s">
        <v>199</v>
      </c>
      <c r="E72" s="179" t="s">
        <v>168</v>
      </c>
      <c r="F72" s="152" t="s">
        <v>168</v>
      </c>
      <c r="G72" s="152" t="s">
        <v>168</v>
      </c>
      <c r="H72" s="139">
        <v>4511</v>
      </c>
      <c r="I72" s="174">
        <f t="shared" si="2"/>
        <v>4511</v>
      </c>
      <c r="J72" s="174">
        <v>0</v>
      </c>
      <c r="K72" s="175">
        <f t="shared" si="3"/>
        <v>4511</v>
      </c>
      <c r="L72" s="122" t="s">
        <v>200</v>
      </c>
      <c r="M72" s="149"/>
    </row>
    <row r="73" spans="1:13" ht="17.25" customHeight="1">
      <c r="A73" s="148"/>
      <c r="B73" s="136">
        <v>114</v>
      </c>
      <c r="C73" s="137"/>
      <c r="D73" s="136" t="s">
        <v>201</v>
      </c>
      <c r="E73" s="179" t="s">
        <v>168</v>
      </c>
      <c r="F73" s="152" t="s">
        <v>168</v>
      </c>
      <c r="G73" s="152" t="s">
        <v>168</v>
      </c>
      <c r="H73" s="139">
        <v>6350</v>
      </c>
      <c r="I73" s="174">
        <f t="shared" si="2"/>
        <v>6350</v>
      </c>
      <c r="J73" s="174">
        <v>0</v>
      </c>
      <c r="K73" s="175">
        <f t="shared" si="3"/>
        <v>6350</v>
      </c>
      <c r="L73" s="136" t="s">
        <v>202</v>
      </c>
      <c r="M73" s="149"/>
    </row>
    <row r="74" spans="1:13" ht="17.25" customHeight="1">
      <c r="A74" s="148"/>
      <c r="B74" s="136">
        <v>115</v>
      </c>
      <c r="C74" s="137"/>
      <c r="D74" s="136" t="s">
        <v>203</v>
      </c>
      <c r="E74" s="179" t="s">
        <v>168</v>
      </c>
      <c r="F74" s="152" t="s">
        <v>168</v>
      </c>
      <c r="G74" s="152" t="s">
        <v>168</v>
      </c>
      <c r="H74" s="139">
        <v>3092</v>
      </c>
      <c r="I74" s="174">
        <f t="shared" si="2"/>
        <v>3092</v>
      </c>
      <c r="J74" s="174">
        <v>0</v>
      </c>
      <c r="K74" s="175">
        <f t="shared" si="3"/>
        <v>3092</v>
      </c>
      <c r="L74" s="136" t="s">
        <v>204</v>
      </c>
      <c r="M74" s="149"/>
    </row>
    <row r="75" spans="1:13" ht="17.25" customHeight="1">
      <c r="A75" s="148"/>
      <c r="B75" s="136">
        <v>116</v>
      </c>
      <c r="C75" s="137"/>
      <c r="D75" s="136" t="s">
        <v>205</v>
      </c>
      <c r="E75" s="179" t="s">
        <v>168</v>
      </c>
      <c r="F75" s="152" t="s">
        <v>168</v>
      </c>
      <c r="G75" s="152" t="s">
        <v>168</v>
      </c>
      <c r="H75" s="139">
        <v>452</v>
      </c>
      <c r="I75" s="174">
        <f t="shared" si="2"/>
        <v>452</v>
      </c>
      <c r="J75" s="174">
        <v>0</v>
      </c>
      <c r="K75" s="175">
        <f t="shared" si="3"/>
        <v>452</v>
      </c>
      <c r="L75" s="136" t="s">
        <v>206</v>
      </c>
      <c r="M75" s="149"/>
    </row>
    <row r="76" spans="1:13" ht="17.25" customHeight="1">
      <c r="A76" s="148"/>
      <c r="B76" s="136">
        <v>117</v>
      </c>
      <c r="C76" s="137"/>
      <c r="D76" s="136" t="s">
        <v>207</v>
      </c>
      <c r="E76" s="179" t="s">
        <v>168</v>
      </c>
      <c r="F76" s="152" t="s">
        <v>168</v>
      </c>
      <c r="G76" s="152" t="s">
        <v>168</v>
      </c>
      <c r="H76" s="152">
        <v>681</v>
      </c>
      <c r="I76" s="174">
        <f t="shared" si="2"/>
        <v>681</v>
      </c>
      <c r="J76" s="174">
        <v>0</v>
      </c>
      <c r="K76" s="175">
        <f t="shared" si="3"/>
        <v>681</v>
      </c>
      <c r="L76" s="136" t="s">
        <v>208</v>
      </c>
      <c r="M76" s="149"/>
    </row>
    <row r="77" spans="1:13" ht="17.25" customHeight="1">
      <c r="A77" s="148"/>
      <c r="B77" s="136">
        <v>118</v>
      </c>
      <c r="C77" s="180" t="s">
        <v>209</v>
      </c>
      <c r="D77" s="136" t="s">
        <v>210</v>
      </c>
      <c r="E77" s="179" t="s">
        <v>168</v>
      </c>
      <c r="F77" s="152" t="s">
        <v>168</v>
      </c>
      <c r="G77" s="139">
        <v>0</v>
      </c>
      <c r="H77" s="152" t="s">
        <v>168</v>
      </c>
      <c r="I77" s="174">
        <f t="shared" si="2"/>
        <v>0</v>
      </c>
      <c r="J77" s="174">
        <v>0</v>
      </c>
      <c r="K77" s="175">
        <f t="shared" si="3"/>
        <v>0</v>
      </c>
      <c r="L77" s="136" t="s">
        <v>211</v>
      </c>
      <c r="M77" s="149"/>
    </row>
    <row r="78" spans="1:13" ht="17.25" customHeight="1">
      <c r="A78" s="181"/>
      <c r="B78" s="136">
        <v>119</v>
      </c>
      <c r="C78" s="180" t="s">
        <v>209</v>
      </c>
      <c r="D78" s="136" t="s">
        <v>212</v>
      </c>
      <c r="E78" s="179" t="s">
        <v>168</v>
      </c>
      <c r="F78" s="152" t="s">
        <v>168</v>
      </c>
      <c r="G78" s="139">
        <v>0</v>
      </c>
      <c r="H78" s="152" t="s">
        <v>168</v>
      </c>
      <c r="I78" s="174">
        <f t="shared" si="2"/>
        <v>0</v>
      </c>
      <c r="J78" s="174">
        <v>0</v>
      </c>
      <c r="K78" s="175">
        <f t="shared" si="3"/>
        <v>0</v>
      </c>
      <c r="L78" s="136" t="s">
        <v>213</v>
      </c>
      <c r="M78" s="182"/>
    </row>
    <row r="79" spans="1:13" ht="17.25" customHeight="1">
      <c r="A79" s="181"/>
      <c r="B79" s="136">
        <v>120</v>
      </c>
      <c r="C79" s="180" t="s">
        <v>209</v>
      </c>
      <c r="D79" s="136" t="s">
        <v>214</v>
      </c>
      <c r="E79" s="179" t="s">
        <v>168</v>
      </c>
      <c r="F79" s="152" t="s">
        <v>168</v>
      </c>
      <c r="G79" s="139">
        <v>0</v>
      </c>
      <c r="H79" s="152" t="s">
        <v>168</v>
      </c>
      <c r="I79" s="174">
        <f t="shared" si="2"/>
        <v>0</v>
      </c>
      <c r="J79" s="174">
        <v>0</v>
      </c>
      <c r="K79" s="175">
        <f t="shared" si="3"/>
        <v>0</v>
      </c>
      <c r="L79" s="136" t="s">
        <v>215</v>
      </c>
      <c r="M79" s="182"/>
    </row>
    <row r="80" spans="1:13" ht="17.25" customHeight="1">
      <c r="A80" s="388" t="s">
        <v>78</v>
      </c>
      <c r="B80" s="136">
        <v>121</v>
      </c>
      <c r="C80" s="180" t="s">
        <v>209</v>
      </c>
      <c r="D80" s="136" t="s">
        <v>216</v>
      </c>
      <c r="E80" s="179" t="s">
        <v>168</v>
      </c>
      <c r="F80" s="152" t="s">
        <v>168</v>
      </c>
      <c r="G80" s="139">
        <v>0</v>
      </c>
      <c r="H80" s="152" t="s">
        <v>168</v>
      </c>
      <c r="I80" s="174">
        <f t="shared" si="2"/>
        <v>0</v>
      </c>
      <c r="J80" s="174">
        <v>0</v>
      </c>
      <c r="K80" s="175">
        <f t="shared" si="3"/>
        <v>0</v>
      </c>
      <c r="L80" s="136" t="s">
        <v>217</v>
      </c>
      <c r="M80" s="389" t="s">
        <v>0</v>
      </c>
    </row>
    <row r="81" spans="1:13" ht="17.25" customHeight="1">
      <c r="A81" s="388"/>
      <c r="B81" s="136">
        <v>122</v>
      </c>
      <c r="C81" s="180" t="s">
        <v>209</v>
      </c>
      <c r="D81" s="136" t="s">
        <v>218</v>
      </c>
      <c r="E81" s="179" t="s">
        <v>168</v>
      </c>
      <c r="F81" s="152" t="s">
        <v>168</v>
      </c>
      <c r="G81" s="139">
        <v>0</v>
      </c>
      <c r="H81" s="152" t="s">
        <v>168</v>
      </c>
      <c r="I81" s="174">
        <f t="shared" si="2"/>
        <v>0</v>
      </c>
      <c r="J81" s="174">
        <v>0</v>
      </c>
      <c r="K81" s="175">
        <f t="shared" si="3"/>
        <v>0</v>
      </c>
      <c r="L81" s="136" t="s">
        <v>219</v>
      </c>
      <c r="M81" s="389"/>
    </row>
    <row r="82" spans="1:13" ht="17.25" customHeight="1">
      <c r="A82" s="388"/>
      <c r="B82" s="136">
        <v>123</v>
      </c>
      <c r="C82" s="180" t="s">
        <v>209</v>
      </c>
      <c r="D82" s="136" t="s">
        <v>220</v>
      </c>
      <c r="E82" s="179" t="s">
        <v>168</v>
      </c>
      <c r="F82" s="152" t="s">
        <v>168</v>
      </c>
      <c r="G82" s="139">
        <v>0</v>
      </c>
      <c r="H82" s="152" t="s">
        <v>168</v>
      </c>
      <c r="I82" s="174">
        <f t="shared" si="2"/>
        <v>0</v>
      </c>
      <c r="J82" s="174">
        <v>0</v>
      </c>
      <c r="K82" s="175">
        <f t="shared" si="3"/>
        <v>0</v>
      </c>
      <c r="L82" s="136" t="s">
        <v>221</v>
      </c>
      <c r="M82" s="389"/>
    </row>
    <row r="83" spans="1:13" ht="17.25" customHeight="1">
      <c r="A83" s="388"/>
      <c r="B83" s="136">
        <v>124</v>
      </c>
      <c r="C83" s="180"/>
      <c r="D83" s="136" t="s">
        <v>222</v>
      </c>
      <c r="E83" s="179" t="s">
        <v>168</v>
      </c>
      <c r="F83" s="152" t="s">
        <v>168</v>
      </c>
      <c r="G83" s="139">
        <v>2170</v>
      </c>
      <c r="H83" s="152" t="s">
        <v>168</v>
      </c>
      <c r="I83" s="174">
        <f t="shared" si="2"/>
        <v>2170</v>
      </c>
      <c r="J83" s="174">
        <v>0</v>
      </c>
      <c r="K83" s="175">
        <f t="shared" si="3"/>
        <v>2170</v>
      </c>
      <c r="L83" s="136" t="s">
        <v>223</v>
      </c>
      <c r="M83" s="389"/>
    </row>
    <row r="84" spans="1:13" ht="17.25" customHeight="1">
      <c r="A84" s="388"/>
      <c r="B84" s="136">
        <v>125</v>
      </c>
      <c r="C84" s="180"/>
      <c r="D84" s="136" t="s">
        <v>224</v>
      </c>
      <c r="E84" s="179" t="s">
        <v>168</v>
      </c>
      <c r="F84" s="152" t="s">
        <v>168</v>
      </c>
      <c r="G84" s="139">
        <v>0</v>
      </c>
      <c r="H84" s="152" t="s">
        <v>168</v>
      </c>
      <c r="I84" s="174">
        <f t="shared" si="2"/>
        <v>0</v>
      </c>
      <c r="J84" s="174">
        <v>0</v>
      </c>
      <c r="K84" s="175">
        <f t="shared" si="3"/>
        <v>0</v>
      </c>
      <c r="L84" s="136" t="s">
        <v>225</v>
      </c>
      <c r="M84" s="389"/>
    </row>
    <row r="85" spans="1:13" ht="17.25" customHeight="1">
      <c r="A85" s="388"/>
      <c r="B85" s="136">
        <v>126</v>
      </c>
      <c r="C85" s="180"/>
      <c r="D85" s="136" t="s">
        <v>226</v>
      </c>
      <c r="E85" s="179" t="s">
        <v>168</v>
      </c>
      <c r="F85" s="152" t="s">
        <v>168</v>
      </c>
      <c r="G85" s="139">
        <v>0</v>
      </c>
      <c r="H85" s="152" t="s">
        <v>168</v>
      </c>
      <c r="I85" s="174">
        <f t="shared" si="2"/>
        <v>0</v>
      </c>
      <c r="J85" s="174">
        <v>0</v>
      </c>
      <c r="K85" s="175">
        <f t="shared" si="3"/>
        <v>0</v>
      </c>
      <c r="L85" s="136" t="s">
        <v>227</v>
      </c>
      <c r="M85" s="389"/>
    </row>
    <row r="86" spans="1:13" ht="17.25" customHeight="1">
      <c r="A86" s="388"/>
      <c r="B86" s="136">
        <v>127</v>
      </c>
      <c r="C86" s="180"/>
      <c r="D86" s="136" t="s">
        <v>228</v>
      </c>
      <c r="E86" s="179" t="s">
        <v>168</v>
      </c>
      <c r="F86" s="152" t="s">
        <v>168</v>
      </c>
      <c r="G86" s="139">
        <v>-113</v>
      </c>
      <c r="H86" s="152" t="s">
        <v>168</v>
      </c>
      <c r="I86" s="174">
        <f t="shared" si="2"/>
        <v>-113</v>
      </c>
      <c r="J86" s="174">
        <v>0</v>
      </c>
      <c r="K86" s="175">
        <f t="shared" si="3"/>
        <v>-113</v>
      </c>
      <c r="L86" s="136" t="s">
        <v>229</v>
      </c>
      <c r="M86" s="389"/>
    </row>
    <row r="87" spans="1:13" ht="17.25" customHeight="1">
      <c r="A87" s="388"/>
      <c r="B87" s="136">
        <v>128</v>
      </c>
      <c r="C87" s="180"/>
      <c r="D87" s="136" t="s">
        <v>230</v>
      </c>
      <c r="E87" s="179" t="s">
        <v>168</v>
      </c>
      <c r="F87" s="152" t="s">
        <v>168</v>
      </c>
      <c r="G87" s="139">
        <v>0</v>
      </c>
      <c r="H87" s="152" t="s">
        <v>168</v>
      </c>
      <c r="I87" s="174">
        <f t="shared" si="2"/>
        <v>0</v>
      </c>
      <c r="J87" s="174">
        <v>0</v>
      </c>
      <c r="K87" s="175">
        <f t="shared" si="3"/>
        <v>0</v>
      </c>
      <c r="L87" s="136" t="s">
        <v>231</v>
      </c>
      <c r="M87" s="389"/>
    </row>
    <row r="88" spans="1:13" ht="17.25" customHeight="1">
      <c r="A88" s="388"/>
      <c r="B88" s="136">
        <v>129</v>
      </c>
      <c r="C88" s="180"/>
      <c r="D88" s="136" t="s">
        <v>232</v>
      </c>
      <c r="E88" s="179" t="s">
        <v>168</v>
      </c>
      <c r="F88" s="152" t="s">
        <v>168</v>
      </c>
      <c r="G88" s="139">
        <v>0</v>
      </c>
      <c r="H88" s="152" t="s">
        <v>168</v>
      </c>
      <c r="I88" s="174">
        <f t="shared" si="2"/>
        <v>0</v>
      </c>
      <c r="J88" s="174">
        <v>0</v>
      </c>
      <c r="K88" s="175">
        <f t="shared" si="3"/>
        <v>0</v>
      </c>
      <c r="L88" s="136" t="s">
        <v>233</v>
      </c>
      <c r="M88" s="389"/>
    </row>
    <row r="89" spans="1:13" ht="17.25" customHeight="1">
      <c r="A89" s="388"/>
      <c r="B89" s="136">
        <v>130</v>
      </c>
      <c r="C89" s="180" t="s">
        <v>209</v>
      </c>
      <c r="D89" s="136" t="s">
        <v>234</v>
      </c>
      <c r="E89" s="179" t="s">
        <v>168</v>
      </c>
      <c r="F89" s="152" t="s">
        <v>168</v>
      </c>
      <c r="G89" s="139">
        <v>1</v>
      </c>
      <c r="H89" s="152" t="s">
        <v>168</v>
      </c>
      <c r="I89" s="174">
        <f t="shared" si="2"/>
        <v>1</v>
      </c>
      <c r="J89" s="174">
        <v>0</v>
      </c>
      <c r="K89" s="175">
        <f t="shared" si="3"/>
        <v>1</v>
      </c>
      <c r="L89" s="136" t="s">
        <v>235</v>
      </c>
      <c r="M89" s="389"/>
    </row>
    <row r="90" spans="1:13" ht="17.25" customHeight="1">
      <c r="A90" s="388"/>
      <c r="B90" s="136">
        <v>131</v>
      </c>
      <c r="C90" s="180" t="s">
        <v>209</v>
      </c>
      <c r="D90" s="136" t="s">
        <v>236</v>
      </c>
      <c r="E90" s="179" t="s">
        <v>168</v>
      </c>
      <c r="F90" s="152" t="s">
        <v>168</v>
      </c>
      <c r="G90" s="139">
        <v>0</v>
      </c>
      <c r="H90" s="152" t="s">
        <v>168</v>
      </c>
      <c r="I90" s="174">
        <f t="shared" si="2"/>
        <v>0</v>
      </c>
      <c r="J90" s="174">
        <v>0</v>
      </c>
      <c r="K90" s="175">
        <f t="shared" si="3"/>
        <v>0</v>
      </c>
      <c r="L90" s="136" t="s">
        <v>237</v>
      </c>
      <c r="M90" s="389"/>
    </row>
    <row r="91" spans="1:13" ht="17.25" customHeight="1">
      <c r="A91" s="388"/>
      <c r="B91" s="183">
        <v>132</v>
      </c>
      <c r="C91" s="184" t="s">
        <v>209</v>
      </c>
      <c r="D91" s="183" t="s">
        <v>238</v>
      </c>
      <c r="E91" s="179" t="s">
        <v>168</v>
      </c>
      <c r="F91" s="152" t="s">
        <v>168</v>
      </c>
      <c r="G91" s="139">
        <v>0</v>
      </c>
      <c r="H91" s="152" t="s">
        <v>168</v>
      </c>
      <c r="I91" s="174">
        <f t="shared" si="2"/>
        <v>0</v>
      </c>
      <c r="J91" s="174">
        <v>0</v>
      </c>
      <c r="K91" s="175">
        <f t="shared" si="3"/>
        <v>0</v>
      </c>
      <c r="L91" s="183" t="s">
        <v>239</v>
      </c>
      <c r="M91" s="389"/>
    </row>
    <row r="92" spans="1:13" ht="17.25" customHeight="1" thickBot="1">
      <c r="A92" s="388"/>
      <c r="B92" s="153">
        <v>133</v>
      </c>
      <c r="C92" s="154" t="s">
        <v>209</v>
      </c>
      <c r="D92" s="153" t="s">
        <v>240</v>
      </c>
      <c r="E92" s="185" t="s">
        <v>168</v>
      </c>
      <c r="F92" s="186" t="s">
        <v>168</v>
      </c>
      <c r="G92" s="158">
        <v>0</v>
      </c>
      <c r="H92" s="186" t="s">
        <v>168</v>
      </c>
      <c r="I92" s="187">
        <f t="shared" si="2"/>
        <v>0</v>
      </c>
      <c r="J92" s="187">
        <v>0</v>
      </c>
      <c r="K92" s="188">
        <f t="shared" si="3"/>
        <v>0</v>
      </c>
      <c r="L92" s="153" t="s">
        <v>241</v>
      </c>
      <c r="M92" s="389"/>
    </row>
    <row r="93" spans="1:13" s="73" customFormat="1" ht="17.25" customHeight="1" thickBot="1">
      <c r="A93" s="181"/>
      <c r="B93" s="74"/>
      <c r="C93" s="189"/>
      <c r="D93" s="74"/>
      <c r="E93" s="190"/>
      <c r="F93" s="190"/>
      <c r="G93" s="191"/>
      <c r="H93" s="190"/>
      <c r="I93" s="192"/>
      <c r="J93" s="192"/>
      <c r="K93" s="191"/>
      <c r="L93" s="74"/>
      <c r="M93" s="193"/>
    </row>
    <row r="94" spans="1:13" ht="17.100000000000001" customHeight="1">
      <c r="A94" s="378" t="s">
        <v>78</v>
      </c>
      <c r="B94" s="80"/>
      <c r="C94" s="81"/>
      <c r="D94" s="81"/>
      <c r="E94" s="81"/>
      <c r="F94" s="81"/>
      <c r="G94" s="81"/>
      <c r="H94" s="81"/>
      <c r="I94" s="81"/>
      <c r="J94" s="81"/>
      <c r="K94" s="81"/>
      <c r="L94" s="82"/>
      <c r="M94" s="379" t="s">
        <v>0</v>
      </c>
    </row>
    <row r="95" spans="1:13" ht="17.100000000000001" customHeight="1">
      <c r="A95" s="378"/>
      <c r="B95" s="380" t="s">
        <v>173</v>
      </c>
      <c r="C95" s="381"/>
      <c r="D95" s="381"/>
      <c r="E95" s="381"/>
      <c r="F95" s="381"/>
      <c r="G95" s="381"/>
      <c r="H95" s="381"/>
      <c r="I95" s="381"/>
      <c r="J95" s="381"/>
      <c r="K95" s="381"/>
      <c r="L95" s="83"/>
      <c r="M95" s="379"/>
    </row>
    <row r="96" spans="1:13" ht="17.100000000000001" customHeight="1">
      <c r="A96" s="378"/>
      <c r="B96" s="382" t="s">
        <v>82</v>
      </c>
      <c r="C96" s="383"/>
      <c r="D96" s="383"/>
      <c r="E96" s="383"/>
      <c r="F96" s="383"/>
      <c r="G96" s="383"/>
      <c r="H96" s="383"/>
      <c r="I96" s="383"/>
      <c r="J96" s="383"/>
      <c r="K96" s="383"/>
      <c r="L96" s="84"/>
      <c r="M96" s="379"/>
    </row>
    <row r="97" spans="1:13" ht="17.100000000000001" customHeight="1">
      <c r="A97" s="378"/>
      <c r="B97" s="91"/>
      <c r="C97" s="92"/>
      <c r="D97" s="92"/>
      <c r="E97" s="74"/>
      <c r="F97" s="74"/>
      <c r="G97" s="74"/>
      <c r="H97" s="74"/>
      <c r="I97" s="74"/>
      <c r="J97" s="74"/>
      <c r="K97" s="92"/>
      <c r="L97" s="162"/>
      <c r="M97" s="379"/>
    </row>
    <row r="98" spans="1:13" ht="17.100000000000001" customHeight="1">
      <c r="A98" s="378"/>
      <c r="B98" s="94"/>
      <c r="C98" s="95"/>
      <c r="D98" s="97"/>
      <c r="E98" s="97"/>
      <c r="F98" s="101" t="s">
        <v>85</v>
      </c>
      <c r="G98" s="99" t="s">
        <v>86</v>
      </c>
      <c r="H98" s="96"/>
      <c r="I98" s="101" t="s">
        <v>87</v>
      </c>
      <c r="J98" s="102"/>
      <c r="K98" s="74"/>
      <c r="L98" s="103"/>
      <c r="M98" s="379"/>
    </row>
    <row r="99" spans="1:13" ht="17.100000000000001" customHeight="1">
      <c r="A99" s="378"/>
      <c r="B99" s="104"/>
      <c r="C99" s="105"/>
      <c r="D99" s="163"/>
      <c r="E99" s="107" t="s">
        <v>88</v>
      </c>
      <c r="F99" s="109" t="s">
        <v>242</v>
      </c>
      <c r="G99" s="109" t="s">
        <v>90</v>
      </c>
      <c r="H99" s="106"/>
      <c r="I99" s="109" t="s">
        <v>91</v>
      </c>
      <c r="J99" s="110"/>
      <c r="K99" s="74"/>
      <c r="L99" s="111"/>
      <c r="M99" s="379"/>
    </row>
    <row r="100" spans="1:13" ht="17.100000000000001" customHeight="1">
      <c r="A100" s="378"/>
      <c r="B100" s="104" t="s">
        <v>6</v>
      </c>
      <c r="C100" s="112" t="s">
        <v>92</v>
      </c>
      <c r="D100" s="107" t="s">
        <v>93</v>
      </c>
      <c r="E100" s="107" t="s">
        <v>94</v>
      </c>
      <c r="F100" s="109" t="s">
        <v>95</v>
      </c>
      <c r="G100" s="109" t="s">
        <v>96</v>
      </c>
      <c r="H100" s="109" t="s">
        <v>97</v>
      </c>
      <c r="I100" s="109" t="s">
        <v>98</v>
      </c>
      <c r="J100" s="113" t="s">
        <v>99</v>
      </c>
      <c r="K100" s="108" t="s">
        <v>87</v>
      </c>
      <c r="L100" s="111" t="s">
        <v>6</v>
      </c>
      <c r="M100" s="379"/>
    </row>
    <row r="101" spans="1:13" ht="17.100000000000001" customHeight="1">
      <c r="A101" s="378"/>
      <c r="B101" s="104" t="s">
        <v>100</v>
      </c>
      <c r="C101" s="112" t="s">
        <v>101</v>
      </c>
      <c r="D101" s="107" t="s">
        <v>11</v>
      </c>
      <c r="E101" s="107" t="s">
        <v>12</v>
      </c>
      <c r="F101" s="109" t="s">
        <v>102</v>
      </c>
      <c r="G101" s="109" t="s">
        <v>103</v>
      </c>
      <c r="H101" s="109" t="s">
        <v>104</v>
      </c>
      <c r="I101" s="109" t="s">
        <v>105</v>
      </c>
      <c r="J101" s="113" t="s">
        <v>106</v>
      </c>
      <c r="K101" s="108" t="s">
        <v>107</v>
      </c>
      <c r="L101" s="111" t="s">
        <v>100</v>
      </c>
      <c r="M101" s="379"/>
    </row>
    <row r="102" spans="1:13" ht="17.100000000000001" customHeight="1" thickBot="1">
      <c r="A102" s="378"/>
      <c r="B102" s="164"/>
      <c r="C102" s="115"/>
      <c r="D102" s="165"/>
      <c r="E102" s="166"/>
      <c r="F102" s="168"/>
      <c r="G102" s="168"/>
      <c r="H102" s="168"/>
      <c r="I102" s="168"/>
      <c r="J102" s="113"/>
      <c r="K102" s="108"/>
      <c r="L102" s="169"/>
      <c r="M102" s="379"/>
    </row>
    <row r="103" spans="1:13" ht="17.100000000000001" customHeight="1">
      <c r="A103" s="378"/>
      <c r="B103" s="122"/>
      <c r="C103" s="123"/>
      <c r="D103" s="194" t="s">
        <v>174</v>
      </c>
      <c r="E103" s="125"/>
      <c r="F103" s="126"/>
      <c r="G103" s="126"/>
      <c r="H103" s="126"/>
      <c r="I103" s="126"/>
      <c r="J103" s="126"/>
      <c r="K103" s="195"/>
      <c r="L103" s="127"/>
      <c r="M103" s="379"/>
    </row>
    <row r="104" spans="1:13" ht="17.100000000000001" customHeight="1">
      <c r="A104" s="378"/>
      <c r="B104" s="122">
        <v>134</v>
      </c>
      <c r="C104" s="196" t="s">
        <v>209</v>
      </c>
      <c r="D104" s="194" t="s">
        <v>243</v>
      </c>
      <c r="E104" s="197" t="s">
        <v>168</v>
      </c>
      <c r="F104" s="198" t="s">
        <v>168</v>
      </c>
      <c r="G104" s="135">
        <v>0</v>
      </c>
      <c r="H104" s="198" t="s">
        <v>168</v>
      </c>
      <c r="I104" s="171">
        <f t="shared" ref="I104:I120" si="4">SUM(E104:H104)</f>
        <v>0</v>
      </c>
      <c r="J104" s="171">
        <v>0</v>
      </c>
      <c r="K104" s="199">
        <f t="shared" ref="K104:K120" si="5">SUM(I104:J104)</f>
        <v>0</v>
      </c>
      <c r="L104" s="111" t="s">
        <v>244</v>
      </c>
      <c r="M104" s="379"/>
    </row>
    <row r="105" spans="1:13" ht="17.100000000000001" customHeight="1">
      <c r="A105" s="378"/>
      <c r="B105" s="136">
        <v>135</v>
      </c>
      <c r="C105" s="180" t="s">
        <v>209</v>
      </c>
      <c r="D105" s="200" t="s">
        <v>245</v>
      </c>
      <c r="E105" s="201" t="s">
        <v>168</v>
      </c>
      <c r="F105" s="152" t="s">
        <v>168</v>
      </c>
      <c r="G105" s="139">
        <v>0</v>
      </c>
      <c r="H105" s="152" t="s">
        <v>168</v>
      </c>
      <c r="I105" s="174">
        <f t="shared" si="4"/>
        <v>0</v>
      </c>
      <c r="J105" s="174">
        <v>0</v>
      </c>
      <c r="K105" s="199">
        <f t="shared" si="5"/>
        <v>0</v>
      </c>
      <c r="L105" s="140" t="s">
        <v>246</v>
      </c>
      <c r="M105" s="379"/>
    </row>
    <row r="106" spans="1:13" ht="17.100000000000001" customHeight="1">
      <c r="A106" s="378"/>
      <c r="B106" s="136">
        <v>136</v>
      </c>
      <c r="C106" s="180" t="s">
        <v>209</v>
      </c>
      <c r="D106" s="200" t="s">
        <v>247</v>
      </c>
      <c r="E106" s="201" t="s">
        <v>168</v>
      </c>
      <c r="F106" s="152" t="s">
        <v>168</v>
      </c>
      <c r="G106" s="152" t="s">
        <v>168</v>
      </c>
      <c r="H106" s="139">
        <v>247081</v>
      </c>
      <c r="I106" s="174">
        <f t="shared" si="4"/>
        <v>247081</v>
      </c>
      <c r="J106" s="174">
        <v>0</v>
      </c>
      <c r="K106" s="199">
        <f t="shared" si="5"/>
        <v>247081</v>
      </c>
      <c r="L106" s="140" t="s">
        <v>248</v>
      </c>
      <c r="M106" s="379"/>
    </row>
    <row r="107" spans="1:13" ht="17.100000000000001" customHeight="1">
      <c r="A107" s="128"/>
      <c r="B107" s="136">
        <v>137</v>
      </c>
      <c r="C107" s="180" t="s">
        <v>209</v>
      </c>
      <c r="D107" s="200" t="s">
        <v>249</v>
      </c>
      <c r="E107" s="201" t="s">
        <v>168</v>
      </c>
      <c r="F107" s="152" t="s">
        <v>168</v>
      </c>
      <c r="G107" s="152" t="s">
        <v>168</v>
      </c>
      <c r="H107" s="139">
        <v>40535</v>
      </c>
      <c r="I107" s="174">
        <f t="shared" si="4"/>
        <v>40535</v>
      </c>
      <c r="J107" s="174">
        <v>0</v>
      </c>
      <c r="K107" s="199">
        <f t="shared" si="5"/>
        <v>40535</v>
      </c>
      <c r="L107" s="140" t="s">
        <v>250</v>
      </c>
      <c r="M107" s="133"/>
    </row>
    <row r="108" spans="1:13" ht="17.100000000000001" customHeight="1">
      <c r="B108" s="136">
        <v>138</v>
      </c>
      <c r="C108" s="180" t="s">
        <v>209</v>
      </c>
      <c r="D108" s="200" t="s">
        <v>251</v>
      </c>
      <c r="E108" s="201" t="s">
        <v>168</v>
      </c>
      <c r="F108" s="152" t="s">
        <v>168</v>
      </c>
      <c r="G108" s="152" t="s">
        <v>168</v>
      </c>
      <c r="H108" s="139">
        <v>26370</v>
      </c>
      <c r="I108" s="174">
        <f t="shared" si="4"/>
        <v>26370</v>
      </c>
      <c r="J108" s="174">
        <v>0</v>
      </c>
      <c r="K108" s="199">
        <f t="shared" si="5"/>
        <v>26370</v>
      </c>
      <c r="L108" s="140" t="s">
        <v>252</v>
      </c>
    </row>
    <row r="109" spans="1:13" ht="17.100000000000001" customHeight="1">
      <c r="B109" s="136">
        <v>139</v>
      </c>
      <c r="C109" s="180"/>
      <c r="D109" s="200" t="s">
        <v>253</v>
      </c>
      <c r="E109" s="201" t="s">
        <v>168</v>
      </c>
      <c r="F109" s="152" t="s">
        <v>168</v>
      </c>
      <c r="G109" s="139">
        <v>6232</v>
      </c>
      <c r="H109" s="152" t="s">
        <v>168</v>
      </c>
      <c r="I109" s="174">
        <f t="shared" si="4"/>
        <v>6232</v>
      </c>
      <c r="J109" s="174">
        <v>0</v>
      </c>
      <c r="K109" s="199">
        <f t="shared" si="5"/>
        <v>6232</v>
      </c>
      <c r="L109" s="140" t="s">
        <v>254</v>
      </c>
    </row>
    <row r="110" spans="1:13" ht="17.100000000000001" customHeight="1">
      <c r="B110" s="136">
        <v>140</v>
      </c>
      <c r="C110" s="180"/>
      <c r="D110" s="200" t="s">
        <v>255</v>
      </c>
      <c r="E110" s="201" t="s">
        <v>168</v>
      </c>
      <c r="F110" s="152" t="s">
        <v>168</v>
      </c>
      <c r="G110" s="139">
        <v>0</v>
      </c>
      <c r="H110" s="152" t="s">
        <v>168</v>
      </c>
      <c r="I110" s="174">
        <f t="shared" si="4"/>
        <v>0</v>
      </c>
      <c r="J110" s="174">
        <v>0</v>
      </c>
      <c r="K110" s="199">
        <f t="shared" si="5"/>
        <v>0</v>
      </c>
      <c r="L110" s="140" t="s">
        <v>256</v>
      </c>
    </row>
    <row r="111" spans="1:13" ht="17.100000000000001" customHeight="1">
      <c r="B111" s="136">
        <v>141</v>
      </c>
      <c r="C111" s="180"/>
      <c r="D111" s="200" t="s">
        <v>257</v>
      </c>
      <c r="E111" s="201" t="s">
        <v>168</v>
      </c>
      <c r="F111" s="152" t="s">
        <v>168</v>
      </c>
      <c r="G111" s="139">
        <v>0</v>
      </c>
      <c r="H111" s="152" t="s">
        <v>168</v>
      </c>
      <c r="I111" s="174">
        <f t="shared" si="4"/>
        <v>0</v>
      </c>
      <c r="J111" s="174">
        <v>0</v>
      </c>
      <c r="K111" s="199">
        <f t="shared" si="5"/>
        <v>0</v>
      </c>
      <c r="L111" s="140" t="s">
        <v>258</v>
      </c>
    </row>
    <row r="112" spans="1:13" ht="17.100000000000001" customHeight="1">
      <c r="B112" s="136">
        <v>142</v>
      </c>
      <c r="C112" s="180"/>
      <c r="D112" s="200" t="s">
        <v>259</v>
      </c>
      <c r="E112" s="201" t="s">
        <v>168</v>
      </c>
      <c r="F112" s="152" t="s">
        <v>168</v>
      </c>
      <c r="G112" s="139">
        <v>-20157</v>
      </c>
      <c r="H112" s="152" t="s">
        <v>168</v>
      </c>
      <c r="I112" s="174">
        <f t="shared" si="4"/>
        <v>-20157</v>
      </c>
      <c r="J112" s="174">
        <v>0</v>
      </c>
      <c r="K112" s="199">
        <f t="shared" si="5"/>
        <v>-20157</v>
      </c>
      <c r="L112" s="140" t="s">
        <v>260</v>
      </c>
    </row>
    <row r="113" spans="2:12" ht="17.100000000000001" customHeight="1">
      <c r="B113" s="136">
        <v>143</v>
      </c>
      <c r="C113" s="180"/>
      <c r="D113" s="200" t="s">
        <v>261</v>
      </c>
      <c r="E113" s="201" t="s">
        <v>168</v>
      </c>
      <c r="F113" s="152" t="s">
        <v>168</v>
      </c>
      <c r="G113" s="139">
        <v>0</v>
      </c>
      <c r="H113" s="152" t="s">
        <v>168</v>
      </c>
      <c r="I113" s="174">
        <f t="shared" si="4"/>
        <v>0</v>
      </c>
      <c r="J113" s="174">
        <v>0</v>
      </c>
      <c r="K113" s="199">
        <f t="shared" si="5"/>
        <v>0</v>
      </c>
      <c r="L113" s="140" t="s">
        <v>262</v>
      </c>
    </row>
    <row r="114" spans="2:12" ht="17.100000000000001" customHeight="1">
      <c r="B114" s="136">
        <v>144</v>
      </c>
      <c r="C114" s="180"/>
      <c r="D114" s="200" t="s">
        <v>263</v>
      </c>
      <c r="E114" s="201" t="s">
        <v>168</v>
      </c>
      <c r="F114" s="152" t="s">
        <v>168</v>
      </c>
      <c r="G114" s="139">
        <v>0</v>
      </c>
      <c r="H114" s="152" t="s">
        <v>168</v>
      </c>
      <c r="I114" s="174">
        <f t="shared" si="4"/>
        <v>0</v>
      </c>
      <c r="J114" s="174">
        <v>0</v>
      </c>
      <c r="K114" s="199">
        <f t="shared" si="5"/>
        <v>0</v>
      </c>
      <c r="L114" s="140" t="s">
        <v>264</v>
      </c>
    </row>
    <row r="115" spans="2:12" ht="17.100000000000001" customHeight="1">
      <c r="B115" s="144">
        <v>145</v>
      </c>
      <c r="C115" s="202"/>
      <c r="D115" s="203" t="s">
        <v>265</v>
      </c>
      <c r="E115" s="204">
        <v>0</v>
      </c>
      <c r="F115" s="139">
        <v>0</v>
      </c>
      <c r="G115" s="139">
        <v>0</v>
      </c>
      <c r="H115" s="139">
        <v>0</v>
      </c>
      <c r="I115" s="174">
        <f t="shared" si="4"/>
        <v>0</v>
      </c>
      <c r="J115" s="174">
        <v>0</v>
      </c>
      <c r="K115" s="199">
        <f t="shared" si="5"/>
        <v>0</v>
      </c>
      <c r="L115" s="147" t="s">
        <v>266</v>
      </c>
    </row>
    <row r="116" spans="2:12" ht="17.100000000000001" customHeight="1">
      <c r="B116" s="122">
        <v>146</v>
      </c>
      <c r="C116" s="196"/>
      <c r="D116" s="194" t="s">
        <v>267</v>
      </c>
      <c r="E116" s="204">
        <v>0</v>
      </c>
      <c r="F116" s="139">
        <v>0</v>
      </c>
      <c r="G116" s="139">
        <v>0</v>
      </c>
      <c r="H116" s="139">
        <v>0</v>
      </c>
      <c r="I116" s="174">
        <f t="shared" si="4"/>
        <v>0</v>
      </c>
      <c r="J116" s="174">
        <v>0</v>
      </c>
      <c r="K116" s="199">
        <f t="shared" si="5"/>
        <v>0</v>
      </c>
      <c r="L116" s="111" t="s">
        <v>268</v>
      </c>
    </row>
    <row r="117" spans="2:12" ht="17.100000000000001" customHeight="1">
      <c r="B117" s="136">
        <v>147</v>
      </c>
      <c r="C117" s="180"/>
      <c r="D117" s="200" t="s">
        <v>269</v>
      </c>
      <c r="E117" s="204">
        <v>0</v>
      </c>
      <c r="F117" s="139">
        <v>0</v>
      </c>
      <c r="G117" s="139">
        <v>0</v>
      </c>
      <c r="H117" s="139">
        <v>0</v>
      </c>
      <c r="I117" s="174">
        <f t="shared" si="4"/>
        <v>0</v>
      </c>
      <c r="J117" s="174">
        <v>0</v>
      </c>
      <c r="K117" s="199">
        <f t="shared" si="5"/>
        <v>0</v>
      </c>
      <c r="L117" s="140" t="s">
        <v>270</v>
      </c>
    </row>
    <row r="118" spans="2:12" ht="17.100000000000001" customHeight="1">
      <c r="B118" s="136">
        <v>148</v>
      </c>
      <c r="C118" s="180"/>
      <c r="D118" s="200" t="s">
        <v>271</v>
      </c>
      <c r="E118" s="204">
        <v>3</v>
      </c>
      <c r="F118" s="139">
        <v>4322</v>
      </c>
      <c r="G118" s="139">
        <v>4890</v>
      </c>
      <c r="H118" s="139">
        <v>0</v>
      </c>
      <c r="I118" s="174">
        <f t="shared" si="4"/>
        <v>9215</v>
      </c>
      <c r="J118" s="174">
        <v>0</v>
      </c>
      <c r="K118" s="199">
        <f t="shared" si="5"/>
        <v>9215</v>
      </c>
      <c r="L118" s="140" t="s">
        <v>272</v>
      </c>
    </row>
    <row r="119" spans="2:12" ht="17.100000000000001" customHeight="1">
      <c r="B119" s="136">
        <v>149</v>
      </c>
      <c r="C119" s="180"/>
      <c r="D119" s="200" t="s">
        <v>273</v>
      </c>
      <c r="E119" s="204">
        <v>148</v>
      </c>
      <c r="F119" s="139">
        <v>699</v>
      </c>
      <c r="G119" s="139">
        <v>209</v>
      </c>
      <c r="H119" s="139">
        <v>0</v>
      </c>
      <c r="I119" s="174">
        <f t="shared" si="4"/>
        <v>1056</v>
      </c>
      <c r="J119" s="174">
        <v>0</v>
      </c>
      <c r="K119" s="199">
        <f t="shared" si="5"/>
        <v>1056</v>
      </c>
      <c r="L119" s="140" t="s">
        <v>274</v>
      </c>
    </row>
    <row r="120" spans="2:12" ht="17.100000000000001" customHeight="1">
      <c r="B120" s="136">
        <v>150</v>
      </c>
      <c r="C120" s="180"/>
      <c r="D120" s="200" t="s">
        <v>275</v>
      </c>
      <c r="E120" s="204">
        <v>350</v>
      </c>
      <c r="F120" s="139">
        <v>1640</v>
      </c>
      <c r="G120" s="139">
        <v>496</v>
      </c>
      <c r="H120" s="139">
        <v>0</v>
      </c>
      <c r="I120" s="174">
        <f t="shared" si="4"/>
        <v>2486</v>
      </c>
      <c r="J120" s="174">
        <v>0</v>
      </c>
      <c r="K120" s="173">
        <f t="shared" si="5"/>
        <v>2486</v>
      </c>
      <c r="L120" s="140" t="s">
        <v>276</v>
      </c>
    </row>
    <row r="121" spans="2:12" ht="17.100000000000001" customHeight="1">
      <c r="B121" s="136">
        <v>151</v>
      </c>
      <c r="C121" s="180"/>
      <c r="D121" s="200" t="s">
        <v>277</v>
      </c>
      <c r="E121" s="134">
        <f t="shared" ref="E121:K121" si="6">SUM(E18:E48,E60:E92,E104:E120)</f>
        <v>94462</v>
      </c>
      <c r="F121" s="135">
        <f t="shared" si="6"/>
        <v>36227</v>
      </c>
      <c r="G121" s="135">
        <f t="shared" si="6"/>
        <v>109392</v>
      </c>
      <c r="H121" s="135">
        <f t="shared" si="6"/>
        <v>371536</v>
      </c>
      <c r="I121" s="171">
        <f t="shared" si="6"/>
        <v>611617</v>
      </c>
      <c r="J121" s="171">
        <f t="shared" si="6"/>
        <v>0</v>
      </c>
      <c r="K121" s="199">
        <f t="shared" si="6"/>
        <v>611617</v>
      </c>
      <c r="L121" s="140" t="s">
        <v>278</v>
      </c>
    </row>
    <row r="122" spans="2:12" ht="17.100000000000001" customHeight="1">
      <c r="B122" s="136"/>
      <c r="C122" s="180"/>
      <c r="D122" s="200" t="s">
        <v>279</v>
      </c>
      <c r="E122" s="205"/>
      <c r="F122" s="206"/>
      <c r="G122" s="206"/>
      <c r="H122" s="206"/>
      <c r="I122" s="207"/>
      <c r="J122" s="207"/>
      <c r="K122" s="191"/>
      <c r="L122" s="140"/>
    </row>
    <row r="123" spans="2:12" ht="17.100000000000001" customHeight="1">
      <c r="B123" s="122"/>
      <c r="C123" s="196"/>
      <c r="D123" s="194" t="s">
        <v>280</v>
      </c>
      <c r="E123" s="205"/>
      <c r="F123" s="206"/>
      <c r="G123" s="206"/>
      <c r="H123" s="206"/>
      <c r="I123" s="207"/>
      <c r="J123" s="207"/>
      <c r="K123" s="191"/>
      <c r="L123" s="111"/>
    </row>
    <row r="124" spans="2:12" ht="17.100000000000001" customHeight="1">
      <c r="B124" s="122">
        <v>201</v>
      </c>
      <c r="C124" s="196"/>
      <c r="D124" s="194" t="s">
        <v>281</v>
      </c>
      <c r="E124" s="134">
        <v>8018</v>
      </c>
      <c r="F124" s="135">
        <v>435</v>
      </c>
      <c r="G124" s="135">
        <v>6752</v>
      </c>
      <c r="H124" s="135">
        <v>1075</v>
      </c>
      <c r="I124" s="171">
        <f t="shared" ref="I124:I139" si="7">SUM(E124:H124)</f>
        <v>16280</v>
      </c>
      <c r="J124" s="171">
        <v>0</v>
      </c>
      <c r="K124" s="199">
        <f t="shared" ref="K124:K139" si="8">SUM(I124:J124)</f>
        <v>16280</v>
      </c>
      <c r="L124" s="111" t="s">
        <v>282</v>
      </c>
    </row>
    <row r="125" spans="2:12" ht="17.100000000000001" customHeight="1">
      <c r="B125" s="136">
        <v>202</v>
      </c>
      <c r="C125" s="180" t="s">
        <v>209</v>
      </c>
      <c r="D125" s="200" t="s">
        <v>283</v>
      </c>
      <c r="E125" s="204">
        <v>17759</v>
      </c>
      <c r="F125" s="139">
        <v>52896</v>
      </c>
      <c r="G125" s="139">
        <v>61407</v>
      </c>
      <c r="H125" s="139">
        <v>606</v>
      </c>
      <c r="I125" s="171">
        <f t="shared" si="7"/>
        <v>132668</v>
      </c>
      <c r="J125" s="174">
        <v>0</v>
      </c>
      <c r="K125" s="199">
        <f t="shared" si="8"/>
        <v>132668</v>
      </c>
      <c r="L125" s="140" t="s">
        <v>284</v>
      </c>
    </row>
    <row r="126" spans="2:12" ht="17.100000000000001" customHeight="1">
      <c r="B126" s="136">
        <v>203</v>
      </c>
      <c r="C126" s="180" t="s">
        <v>209</v>
      </c>
      <c r="D126" s="200" t="s">
        <v>285</v>
      </c>
      <c r="E126" s="204">
        <v>0</v>
      </c>
      <c r="F126" s="139">
        <v>0</v>
      </c>
      <c r="G126" s="139">
        <v>0</v>
      </c>
      <c r="H126" s="139">
        <v>0</v>
      </c>
      <c r="I126" s="171">
        <f t="shared" si="7"/>
        <v>0</v>
      </c>
      <c r="J126" s="174">
        <v>0</v>
      </c>
      <c r="K126" s="199">
        <f t="shared" si="8"/>
        <v>0</v>
      </c>
      <c r="L126" s="140" t="s">
        <v>286</v>
      </c>
    </row>
    <row r="127" spans="2:12" ht="17.100000000000001" customHeight="1">
      <c r="B127" s="136">
        <v>204</v>
      </c>
      <c r="C127" s="180"/>
      <c r="D127" s="200" t="s">
        <v>287</v>
      </c>
      <c r="E127" s="204">
        <v>0</v>
      </c>
      <c r="F127" s="139">
        <v>0</v>
      </c>
      <c r="G127" s="139">
        <v>0</v>
      </c>
      <c r="H127" s="139">
        <v>0</v>
      </c>
      <c r="I127" s="171">
        <f t="shared" si="7"/>
        <v>0</v>
      </c>
      <c r="J127" s="174">
        <v>0</v>
      </c>
      <c r="K127" s="199">
        <f t="shared" si="8"/>
        <v>0</v>
      </c>
      <c r="L127" s="140" t="s">
        <v>288</v>
      </c>
    </row>
    <row r="128" spans="2:12" ht="17.100000000000001" customHeight="1">
      <c r="B128" s="136">
        <v>205</v>
      </c>
      <c r="C128" s="180"/>
      <c r="D128" s="200" t="s">
        <v>289</v>
      </c>
      <c r="E128" s="201" t="s">
        <v>168</v>
      </c>
      <c r="F128" s="152" t="s">
        <v>168</v>
      </c>
      <c r="G128" s="152" t="s">
        <v>168</v>
      </c>
      <c r="H128" s="139">
        <v>10566</v>
      </c>
      <c r="I128" s="174">
        <f t="shared" si="7"/>
        <v>10566</v>
      </c>
      <c r="J128" s="174">
        <v>0</v>
      </c>
      <c r="K128" s="199">
        <f t="shared" si="8"/>
        <v>10566</v>
      </c>
      <c r="L128" s="140" t="s">
        <v>290</v>
      </c>
    </row>
    <row r="129" spans="1:13" ht="17.100000000000001" customHeight="1">
      <c r="B129" s="136">
        <v>206</v>
      </c>
      <c r="C129" s="180"/>
      <c r="D129" s="200" t="s">
        <v>291</v>
      </c>
      <c r="E129" s="201" t="s">
        <v>168</v>
      </c>
      <c r="F129" s="152" t="s">
        <v>168</v>
      </c>
      <c r="G129" s="152" t="s">
        <v>168</v>
      </c>
      <c r="H129" s="139">
        <v>342</v>
      </c>
      <c r="I129" s="174">
        <f t="shared" si="7"/>
        <v>342</v>
      </c>
      <c r="J129" s="174">
        <v>0</v>
      </c>
      <c r="K129" s="199">
        <f t="shared" si="8"/>
        <v>342</v>
      </c>
      <c r="L129" s="140" t="s">
        <v>292</v>
      </c>
    </row>
    <row r="130" spans="1:13" ht="17.100000000000001" customHeight="1">
      <c r="B130" s="136">
        <v>207</v>
      </c>
      <c r="C130" s="180" t="s">
        <v>209</v>
      </c>
      <c r="D130" s="200" t="s">
        <v>293</v>
      </c>
      <c r="E130" s="201" t="s">
        <v>168</v>
      </c>
      <c r="F130" s="152" t="s">
        <v>168</v>
      </c>
      <c r="G130" s="139">
        <v>59598</v>
      </c>
      <c r="H130" s="152" t="s">
        <v>168</v>
      </c>
      <c r="I130" s="174">
        <f t="shared" si="7"/>
        <v>59598</v>
      </c>
      <c r="J130" s="174">
        <v>0</v>
      </c>
      <c r="K130" s="199">
        <f t="shared" si="8"/>
        <v>59598</v>
      </c>
      <c r="L130" s="140" t="s">
        <v>294</v>
      </c>
    </row>
    <row r="131" spans="1:13" ht="17.100000000000001" customHeight="1">
      <c r="B131" s="136">
        <v>208</v>
      </c>
      <c r="C131" s="180" t="s">
        <v>209</v>
      </c>
      <c r="D131" s="200" t="s">
        <v>295</v>
      </c>
      <c r="E131" s="201" t="s">
        <v>168</v>
      </c>
      <c r="F131" s="152" t="s">
        <v>168</v>
      </c>
      <c r="G131" s="139">
        <v>-7323</v>
      </c>
      <c r="H131" s="152" t="s">
        <v>168</v>
      </c>
      <c r="I131" s="174">
        <f t="shared" si="7"/>
        <v>-7323</v>
      </c>
      <c r="J131" s="174">
        <v>0</v>
      </c>
      <c r="K131" s="199">
        <f t="shared" si="8"/>
        <v>-7323</v>
      </c>
      <c r="L131" s="140" t="s">
        <v>296</v>
      </c>
    </row>
    <row r="132" spans="1:13" ht="17.100000000000001" customHeight="1">
      <c r="B132" s="136">
        <v>209</v>
      </c>
      <c r="C132" s="180"/>
      <c r="D132" s="200" t="s">
        <v>297</v>
      </c>
      <c r="E132" s="201" t="s">
        <v>168</v>
      </c>
      <c r="F132" s="152" t="s">
        <v>168</v>
      </c>
      <c r="G132" s="139">
        <v>0</v>
      </c>
      <c r="H132" s="152" t="s">
        <v>168</v>
      </c>
      <c r="I132" s="174">
        <f t="shared" si="7"/>
        <v>0</v>
      </c>
      <c r="J132" s="174">
        <v>0</v>
      </c>
      <c r="K132" s="199">
        <f t="shared" si="8"/>
        <v>0</v>
      </c>
      <c r="L132" s="140" t="s">
        <v>298</v>
      </c>
    </row>
    <row r="133" spans="1:13" ht="17.100000000000001" customHeight="1">
      <c r="B133" s="136">
        <v>210</v>
      </c>
      <c r="C133" s="180"/>
      <c r="D133" s="200" t="s">
        <v>299</v>
      </c>
      <c r="E133" s="201" t="s">
        <v>168</v>
      </c>
      <c r="F133" s="152" t="s">
        <v>168</v>
      </c>
      <c r="G133" s="139">
        <v>0</v>
      </c>
      <c r="H133" s="152" t="s">
        <v>168</v>
      </c>
      <c r="I133" s="174">
        <f t="shared" si="7"/>
        <v>0</v>
      </c>
      <c r="J133" s="174">
        <v>0</v>
      </c>
      <c r="K133" s="199">
        <f t="shared" si="8"/>
        <v>0</v>
      </c>
      <c r="L133" s="140" t="s">
        <v>300</v>
      </c>
    </row>
    <row r="134" spans="1:13" ht="17.100000000000001" customHeight="1">
      <c r="B134" s="136">
        <v>211</v>
      </c>
      <c r="C134" s="180" t="s">
        <v>209</v>
      </c>
      <c r="D134" s="200" t="s">
        <v>301</v>
      </c>
      <c r="E134" s="201" t="s">
        <v>168</v>
      </c>
      <c r="F134" s="152" t="s">
        <v>168</v>
      </c>
      <c r="G134" s="139">
        <v>0</v>
      </c>
      <c r="H134" s="152" t="s">
        <v>168</v>
      </c>
      <c r="I134" s="174">
        <f t="shared" si="7"/>
        <v>0</v>
      </c>
      <c r="J134" s="174">
        <v>0</v>
      </c>
      <c r="K134" s="199">
        <f t="shared" si="8"/>
        <v>0</v>
      </c>
      <c r="L134" s="140" t="s">
        <v>302</v>
      </c>
    </row>
    <row r="135" spans="1:13" ht="17.100000000000001" customHeight="1">
      <c r="B135" s="136">
        <v>212</v>
      </c>
      <c r="C135" s="180" t="s">
        <v>209</v>
      </c>
      <c r="D135" s="200" t="s">
        <v>303</v>
      </c>
      <c r="E135" s="201" t="s">
        <v>168</v>
      </c>
      <c r="F135" s="152" t="s">
        <v>168</v>
      </c>
      <c r="G135" s="139">
        <v>0</v>
      </c>
      <c r="H135" s="152" t="s">
        <v>168</v>
      </c>
      <c r="I135" s="174">
        <f t="shared" si="7"/>
        <v>0</v>
      </c>
      <c r="J135" s="174">
        <v>0</v>
      </c>
      <c r="K135" s="199">
        <f t="shared" si="8"/>
        <v>0</v>
      </c>
      <c r="L135" s="140" t="s">
        <v>304</v>
      </c>
    </row>
    <row r="136" spans="1:13" ht="17.100000000000001" customHeight="1">
      <c r="B136" s="136">
        <v>213</v>
      </c>
      <c r="C136" s="180" t="s">
        <v>209</v>
      </c>
      <c r="D136" s="200" t="s">
        <v>305</v>
      </c>
      <c r="E136" s="201" t="s">
        <v>168</v>
      </c>
      <c r="F136" s="152" t="s">
        <v>168</v>
      </c>
      <c r="G136" s="152" t="s">
        <v>168</v>
      </c>
      <c r="H136" s="139">
        <v>61035</v>
      </c>
      <c r="I136" s="174">
        <f t="shared" si="7"/>
        <v>61035</v>
      </c>
      <c r="J136" s="174">
        <v>0</v>
      </c>
      <c r="K136" s="199">
        <f t="shared" si="8"/>
        <v>61035</v>
      </c>
      <c r="L136" s="140" t="s">
        <v>306</v>
      </c>
    </row>
    <row r="137" spans="1:13" ht="17.100000000000001" customHeight="1">
      <c r="B137" s="136">
        <v>214</v>
      </c>
      <c r="C137" s="180"/>
      <c r="D137" s="200" t="s">
        <v>307</v>
      </c>
      <c r="E137" s="201" t="s">
        <v>168</v>
      </c>
      <c r="F137" s="152" t="s">
        <v>168</v>
      </c>
      <c r="G137" s="139">
        <v>0</v>
      </c>
      <c r="H137" s="152" t="s">
        <v>168</v>
      </c>
      <c r="I137" s="174">
        <f t="shared" si="7"/>
        <v>0</v>
      </c>
      <c r="J137" s="174">
        <v>0</v>
      </c>
      <c r="K137" s="199">
        <f t="shared" si="8"/>
        <v>0</v>
      </c>
      <c r="L137" s="140" t="s">
        <v>308</v>
      </c>
    </row>
    <row r="138" spans="1:13" ht="17.100000000000001" customHeight="1">
      <c r="A138" s="384"/>
      <c r="B138" s="136">
        <v>215</v>
      </c>
      <c r="C138" s="180"/>
      <c r="D138" s="200" t="s">
        <v>309</v>
      </c>
      <c r="E138" s="201" t="s">
        <v>168</v>
      </c>
      <c r="F138" s="152" t="s">
        <v>168</v>
      </c>
      <c r="G138" s="139">
        <v>0</v>
      </c>
      <c r="H138" s="152" t="s">
        <v>168</v>
      </c>
      <c r="I138" s="174">
        <f t="shared" si="7"/>
        <v>0</v>
      </c>
      <c r="J138" s="174">
        <v>0</v>
      </c>
      <c r="K138" s="199">
        <f t="shared" si="8"/>
        <v>0</v>
      </c>
      <c r="L138" s="140" t="s">
        <v>310</v>
      </c>
      <c r="M138" s="385">
        <v>43</v>
      </c>
    </row>
    <row r="139" spans="1:13" ht="17.100000000000001" customHeight="1" thickBot="1">
      <c r="A139" s="384"/>
      <c r="B139" s="153">
        <v>216</v>
      </c>
      <c r="C139" s="154" t="s">
        <v>209</v>
      </c>
      <c r="D139" s="208" t="s">
        <v>311</v>
      </c>
      <c r="E139" s="209" t="s">
        <v>168</v>
      </c>
      <c r="F139" s="186" t="s">
        <v>168</v>
      </c>
      <c r="G139" s="158">
        <v>-66906</v>
      </c>
      <c r="H139" s="186" t="s">
        <v>168</v>
      </c>
      <c r="I139" s="187">
        <f t="shared" si="7"/>
        <v>-66906</v>
      </c>
      <c r="J139" s="187">
        <v>0</v>
      </c>
      <c r="K139" s="210">
        <f t="shared" si="8"/>
        <v>-66906</v>
      </c>
      <c r="L139" s="159" t="s">
        <v>312</v>
      </c>
      <c r="M139" s="385"/>
    </row>
    <row r="140" spans="1:13" ht="17.100000000000001" customHeight="1" thickBot="1"/>
    <row r="141" spans="1:13" ht="15.75" customHeight="1">
      <c r="A141" s="386"/>
      <c r="B141" s="80"/>
      <c r="C141" s="81"/>
      <c r="D141" s="81"/>
      <c r="E141" s="81"/>
      <c r="F141" s="81"/>
      <c r="G141" s="81"/>
      <c r="H141" s="81"/>
      <c r="I141" s="81"/>
      <c r="J141" s="81"/>
      <c r="K141" s="81"/>
      <c r="L141" s="82"/>
      <c r="M141" s="387" t="s">
        <v>313</v>
      </c>
    </row>
    <row r="142" spans="1:13">
      <c r="A142" s="386"/>
      <c r="B142" s="380" t="s">
        <v>173</v>
      </c>
      <c r="C142" s="381"/>
      <c r="D142" s="381"/>
      <c r="E142" s="381"/>
      <c r="F142" s="381"/>
      <c r="G142" s="381"/>
      <c r="H142" s="381"/>
      <c r="I142" s="381"/>
      <c r="J142" s="381"/>
      <c r="K142" s="381"/>
      <c r="L142" s="83"/>
      <c r="M142" s="387"/>
    </row>
    <row r="143" spans="1:13">
      <c r="A143" s="211"/>
      <c r="B143" s="382" t="s">
        <v>82</v>
      </c>
      <c r="C143" s="383"/>
      <c r="D143" s="383"/>
      <c r="E143" s="383"/>
      <c r="F143" s="383"/>
      <c r="G143" s="383"/>
      <c r="H143" s="383"/>
      <c r="I143" s="383"/>
      <c r="J143" s="383"/>
      <c r="K143" s="383"/>
      <c r="L143" s="84"/>
      <c r="M143" s="212"/>
    </row>
    <row r="144" spans="1:13">
      <c r="B144" s="91"/>
      <c r="C144" s="74"/>
      <c r="D144" s="213"/>
      <c r="E144" s="213"/>
      <c r="F144" s="213"/>
      <c r="G144" s="213"/>
      <c r="H144" s="213"/>
      <c r="I144" s="213"/>
      <c r="J144" s="213"/>
      <c r="K144" s="213"/>
      <c r="L144" s="162"/>
    </row>
    <row r="145" spans="2:12">
      <c r="B145" s="94"/>
      <c r="C145" s="95"/>
      <c r="D145" s="74"/>
      <c r="E145" s="214"/>
      <c r="F145" s="215" t="s">
        <v>85</v>
      </c>
      <c r="G145" s="99" t="s">
        <v>86</v>
      </c>
      <c r="H145" s="96"/>
      <c r="I145" s="215" t="s">
        <v>87</v>
      </c>
      <c r="J145" s="102"/>
      <c r="K145" s="74"/>
      <c r="L145" s="103"/>
    </row>
    <row r="146" spans="2:12">
      <c r="B146" s="104"/>
      <c r="C146" s="105"/>
      <c r="D146" s="74"/>
      <c r="E146" s="109" t="s">
        <v>88</v>
      </c>
      <c r="F146" s="216" t="s">
        <v>89</v>
      </c>
      <c r="G146" s="109" t="s">
        <v>90</v>
      </c>
      <c r="H146" s="106"/>
      <c r="I146" s="216" t="s">
        <v>91</v>
      </c>
      <c r="J146" s="110"/>
      <c r="K146" s="74"/>
      <c r="L146" s="111"/>
    </row>
    <row r="147" spans="2:12">
      <c r="B147" s="104" t="s">
        <v>6</v>
      </c>
      <c r="C147" s="112" t="s">
        <v>92</v>
      </c>
      <c r="D147" s="108" t="s">
        <v>93</v>
      </c>
      <c r="E147" s="217" t="s">
        <v>94</v>
      </c>
      <c r="F147" s="218" t="s">
        <v>95</v>
      </c>
      <c r="G147" s="219" t="s">
        <v>96</v>
      </c>
      <c r="H147" s="113" t="s">
        <v>97</v>
      </c>
      <c r="I147" s="217" t="s">
        <v>98</v>
      </c>
      <c r="J147" s="113" t="s">
        <v>99</v>
      </c>
      <c r="K147" s="108" t="s">
        <v>87</v>
      </c>
      <c r="L147" s="111" t="s">
        <v>6</v>
      </c>
    </row>
    <row r="148" spans="2:12">
      <c r="B148" s="104" t="s">
        <v>100</v>
      </c>
      <c r="C148" s="112" t="s">
        <v>101</v>
      </c>
      <c r="D148" s="108" t="s">
        <v>11</v>
      </c>
      <c r="E148" s="217" t="s">
        <v>12</v>
      </c>
      <c r="F148" s="113" t="s">
        <v>102</v>
      </c>
      <c r="G148" s="219" t="s">
        <v>103</v>
      </c>
      <c r="H148" s="113" t="s">
        <v>104</v>
      </c>
      <c r="I148" s="217" t="s">
        <v>105</v>
      </c>
      <c r="J148" s="113" t="s">
        <v>106</v>
      </c>
      <c r="K148" s="108" t="s">
        <v>107</v>
      </c>
      <c r="L148" s="111" t="s">
        <v>100</v>
      </c>
    </row>
    <row r="149" spans="2:12" ht="16.5" thickBot="1">
      <c r="B149" s="164"/>
      <c r="C149" s="115"/>
      <c r="D149" s="220"/>
      <c r="E149" s="221"/>
      <c r="F149" s="222"/>
      <c r="G149" s="222"/>
      <c r="H149" s="222"/>
      <c r="I149" s="222"/>
      <c r="J149" s="113"/>
      <c r="K149" s="108"/>
      <c r="L149" s="169"/>
    </row>
    <row r="150" spans="2:12" ht="17.100000000000001" customHeight="1">
      <c r="B150" s="122"/>
      <c r="C150" s="123"/>
      <c r="D150" s="200" t="s">
        <v>314</v>
      </c>
      <c r="E150" s="125"/>
      <c r="F150" s="126"/>
      <c r="G150" s="126"/>
      <c r="H150" s="126"/>
      <c r="I150" s="126"/>
      <c r="J150" s="126"/>
      <c r="K150" s="195"/>
      <c r="L150" s="127"/>
    </row>
    <row r="151" spans="2:12" ht="17.100000000000001" customHeight="1">
      <c r="B151" s="122">
        <v>217</v>
      </c>
      <c r="C151" s="123"/>
      <c r="D151" s="194" t="s">
        <v>315</v>
      </c>
      <c r="E151" s="134">
        <v>0</v>
      </c>
      <c r="F151" s="135">
        <v>0</v>
      </c>
      <c r="G151" s="135">
        <v>0</v>
      </c>
      <c r="H151" s="135">
        <v>0</v>
      </c>
      <c r="I151" s="171">
        <f>SUM(E151:H151)</f>
        <v>0</v>
      </c>
      <c r="J151" s="171">
        <v>0</v>
      </c>
      <c r="K151" s="223">
        <f>SUM(I151:J151)</f>
        <v>0</v>
      </c>
      <c r="L151" s="111" t="s">
        <v>316</v>
      </c>
    </row>
    <row r="152" spans="2:12" ht="17.100000000000001" customHeight="1">
      <c r="B152" s="136">
        <v>218</v>
      </c>
      <c r="C152" s="137"/>
      <c r="D152" s="200" t="s">
        <v>118</v>
      </c>
      <c r="E152" s="141">
        <v>0</v>
      </c>
      <c r="F152" s="142">
        <v>0</v>
      </c>
      <c r="G152" s="142">
        <v>0</v>
      </c>
      <c r="H152" s="142">
        <v>0</v>
      </c>
      <c r="I152" s="171">
        <f>SUM(E152:H152)</f>
        <v>0</v>
      </c>
      <c r="J152" s="224">
        <v>0</v>
      </c>
      <c r="K152" s="223">
        <f>SUM(I152:J152)</f>
        <v>0</v>
      </c>
      <c r="L152" s="140" t="s">
        <v>317</v>
      </c>
    </row>
    <row r="153" spans="2:12" ht="17.100000000000001" customHeight="1">
      <c r="B153" s="136">
        <v>219</v>
      </c>
      <c r="C153" s="137"/>
      <c r="D153" s="200" t="s">
        <v>318</v>
      </c>
      <c r="E153" s="204">
        <f t="shared" ref="E153:K153" si="9">SUM(E124:E139,E151:E152)</f>
        <v>25777</v>
      </c>
      <c r="F153" s="139">
        <f t="shared" si="9"/>
        <v>53331</v>
      </c>
      <c r="G153" s="139">
        <f t="shared" si="9"/>
        <v>53528</v>
      </c>
      <c r="H153" s="139">
        <f t="shared" si="9"/>
        <v>73624</v>
      </c>
      <c r="I153" s="174">
        <f t="shared" si="9"/>
        <v>206260</v>
      </c>
      <c r="J153" s="174">
        <f t="shared" si="9"/>
        <v>0</v>
      </c>
      <c r="K153" s="223">
        <f t="shared" si="9"/>
        <v>206260</v>
      </c>
      <c r="L153" s="140" t="s">
        <v>319</v>
      </c>
    </row>
    <row r="154" spans="2:12" ht="17.100000000000001" customHeight="1">
      <c r="B154" s="136"/>
      <c r="C154" s="137"/>
      <c r="D154" s="200" t="s">
        <v>320</v>
      </c>
      <c r="E154" s="225"/>
      <c r="F154" s="226"/>
      <c r="G154" s="226"/>
      <c r="H154" s="226"/>
      <c r="I154" s="207"/>
      <c r="J154" s="207"/>
      <c r="K154" s="191"/>
      <c r="L154" s="140"/>
    </row>
    <row r="155" spans="2:12" ht="17.100000000000001" customHeight="1">
      <c r="B155" s="122">
        <v>220</v>
      </c>
      <c r="C155" s="196"/>
      <c r="D155" s="194" t="s">
        <v>281</v>
      </c>
      <c r="E155" s="134">
        <v>5397</v>
      </c>
      <c r="F155" s="135">
        <v>543</v>
      </c>
      <c r="G155" s="135">
        <v>888</v>
      </c>
      <c r="H155" s="135">
        <v>270</v>
      </c>
      <c r="I155" s="171">
        <f t="shared" ref="I155:I172" si="10">SUM(E155:H155)</f>
        <v>7098</v>
      </c>
      <c r="J155" s="227" t="s">
        <v>168</v>
      </c>
      <c r="K155" s="223">
        <f t="shared" ref="K155:K172" si="11">SUM(I155:J155)</f>
        <v>7098</v>
      </c>
      <c r="L155" s="111" t="s">
        <v>321</v>
      </c>
    </row>
    <row r="156" spans="2:12" ht="17.100000000000001" customHeight="1">
      <c r="B156" s="136">
        <v>221</v>
      </c>
      <c r="C156" s="180" t="s">
        <v>209</v>
      </c>
      <c r="D156" s="200" t="s">
        <v>322</v>
      </c>
      <c r="E156" s="204">
        <v>12312</v>
      </c>
      <c r="F156" s="139">
        <v>26498</v>
      </c>
      <c r="G156" s="139">
        <v>37001</v>
      </c>
      <c r="H156" s="139">
        <v>426</v>
      </c>
      <c r="I156" s="171">
        <f t="shared" si="10"/>
        <v>76237</v>
      </c>
      <c r="J156" s="228" t="s">
        <v>168</v>
      </c>
      <c r="K156" s="223">
        <f t="shared" si="11"/>
        <v>76237</v>
      </c>
      <c r="L156" s="140" t="s">
        <v>323</v>
      </c>
    </row>
    <row r="157" spans="2:12" ht="17.100000000000001" customHeight="1">
      <c r="B157" s="136">
        <v>222</v>
      </c>
      <c r="C157" s="180" t="s">
        <v>209</v>
      </c>
      <c r="D157" s="200" t="s">
        <v>285</v>
      </c>
      <c r="E157" s="204">
        <v>0</v>
      </c>
      <c r="F157" s="139">
        <v>0</v>
      </c>
      <c r="G157" s="139">
        <v>0</v>
      </c>
      <c r="H157" s="139">
        <v>0</v>
      </c>
      <c r="I157" s="171">
        <f t="shared" si="10"/>
        <v>0</v>
      </c>
      <c r="J157" s="228" t="s">
        <v>168</v>
      </c>
      <c r="K157" s="223">
        <f t="shared" si="11"/>
        <v>0</v>
      </c>
      <c r="L157" s="140" t="s">
        <v>324</v>
      </c>
    </row>
    <row r="158" spans="2:12" ht="17.100000000000001" customHeight="1">
      <c r="B158" s="136">
        <v>223</v>
      </c>
      <c r="C158" s="180"/>
      <c r="D158" s="200" t="s">
        <v>287</v>
      </c>
      <c r="E158" s="204">
        <v>0</v>
      </c>
      <c r="F158" s="139">
        <v>0</v>
      </c>
      <c r="G158" s="139">
        <v>0</v>
      </c>
      <c r="H158" s="139">
        <v>0</v>
      </c>
      <c r="I158" s="171">
        <f t="shared" si="10"/>
        <v>0</v>
      </c>
      <c r="J158" s="228" t="s">
        <v>168</v>
      </c>
      <c r="K158" s="223">
        <f t="shared" si="11"/>
        <v>0</v>
      </c>
      <c r="L158" s="140" t="s">
        <v>325</v>
      </c>
    </row>
    <row r="159" spans="2:12" ht="17.100000000000001" customHeight="1">
      <c r="B159" s="136">
        <v>224</v>
      </c>
      <c r="C159" s="180"/>
      <c r="D159" s="200" t="s">
        <v>289</v>
      </c>
      <c r="E159" s="201" t="s">
        <v>168</v>
      </c>
      <c r="F159" s="152" t="s">
        <v>168</v>
      </c>
      <c r="G159" s="152" t="s">
        <v>168</v>
      </c>
      <c r="H159" s="139">
        <v>7257</v>
      </c>
      <c r="I159" s="171">
        <f t="shared" si="10"/>
        <v>7257</v>
      </c>
      <c r="J159" s="229" t="s">
        <v>168</v>
      </c>
      <c r="K159" s="223">
        <f t="shared" si="11"/>
        <v>7257</v>
      </c>
      <c r="L159" s="140" t="s">
        <v>326</v>
      </c>
    </row>
    <row r="160" spans="2:12" ht="17.100000000000001" customHeight="1">
      <c r="B160" s="136">
        <v>225</v>
      </c>
      <c r="C160" s="180"/>
      <c r="D160" s="200" t="s">
        <v>291</v>
      </c>
      <c r="E160" s="201" t="s">
        <v>168</v>
      </c>
      <c r="F160" s="152" t="s">
        <v>168</v>
      </c>
      <c r="G160" s="152" t="s">
        <v>168</v>
      </c>
      <c r="H160" s="139">
        <v>345</v>
      </c>
      <c r="I160" s="171">
        <f t="shared" si="10"/>
        <v>345</v>
      </c>
      <c r="J160" s="230" t="s">
        <v>168</v>
      </c>
      <c r="K160" s="223">
        <f t="shared" si="11"/>
        <v>345</v>
      </c>
      <c r="L160" s="140" t="s">
        <v>327</v>
      </c>
    </row>
    <row r="161" spans="1:13" ht="17.100000000000001" customHeight="1">
      <c r="B161" s="136">
        <v>226</v>
      </c>
      <c r="C161" s="180" t="s">
        <v>209</v>
      </c>
      <c r="D161" s="200" t="s">
        <v>293</v>
      </c>
      <c r="E161" s="201" t="s">
        <v>168</v>
      </c>
      <c r="F161" s="152" t="s">
        <v>168</v>
      </c>
      <c r="G161" s="139">
        <v>41681</v>
      </c>
      <c r="H161" s="152" t="s">
        <v>168</v>
      </c>
      <c r="I161" s="171">
        <f t="shared" si="10"/>
        <v>41681</v>
      </c>
      <c r="J161" s="230" t="s">
        <v>168</v>
      </c>
      <c r="K161" s="223">
        <f t="shared" si="11"/>
        <v>41681</v>
      </c>
      <c r="L161" s="140" t="s">
        <v>328</v>
      </c>
    </row>
    <row r="162" spans="1:13" ht="17.100000000000001" customHeight="1">
      <c r="B162" s="144">
        <v>227</v>
      </c>
      <c r="C162" s="202" t="s">
        <v>209</v>
      </c>
      <c r="D162" s="203" t="s">
        <v>295</v>
      </c>
      <c r="E162" s="201" t="s">
        <v>168</v>
      </c>
      <c r="F162" s="152" t="s">
        <v>168</v>
      </c>
      <c r="G162" s="139">
        <v>0</v>
      </c>
      <c r="H162" s="152" t="s">
        <v>168</v>
      </c>
      <c r="I162" s="171">
        <f t="shared" si="10"/>
        <v>0</v>
      </c>
      <c r="J162" s="230" t="s">
        <v>168</v>
      </c>
      <c r="K162" s="223">
        <f t="shared" si="11"/>
        <v>0</v>
      </c>
      <c r="L162" s="147" t="s">
        <v>329</v>
      </c>
    </row>
    <row r="163" spans="1:13" ht="17.100000000000001" customHeight="1">
      <c r="B163" s="122">
        <v>228</v>
      </c>
      <c r="C163" s="196"/>
      <c r="D163" s="194" t="s">
        <v>297</v>
      </c>
      <c r="E163" s="201" t="s">
        <v>168</v>
      </c>
      <c r="F163" s="152" t="s">
        <v>168</v>
      </c>
      <c r="G163" s="139">
        <v>0</v>
      </c>
      <c r="H163" s="152" t="s">
        <v>168</v>
      </c>
      <c r="I163" s="171">
        <f t="shared" si="10"/>
        <v>0</v>
      </c>
      <c r="J163" s="230" t="s">
        <v>168</v>
      </c>
      <c r="K163" s="223">
        <f t="shared" si="11"/>
        <v>0</v>
      </c>
      <c r="L163" s="111" t="s">
        <v>330</v>
      </c>
    </row>
    <row r="164" spans="1:13" ht="17.100000000000001" customHeight="1">
      <c r="B164" s="136">
        <v>229</v>
      </c>
      <c r="C164" s="180"/>
      <c r="D164" s="200" t="s">
        <v>299</v>
      </c>
      <c r="E164" s="201" t="s">
        <v>168</v>
      </c>
      <c r="F164" s="152" t="s">
        <v>168</v>
      </c>
      <c r="G164" s="139">
        <v>0</v>
      </c>
      <c r="H164" s="152" t="s">
        <v>168</v>
      </c>
      <c r="I164" s="171">
        <f t="shared" si="10"/>
        <v>0</v>
      </c>
      <c r="J164" s="230" t="s">
        <v>168</v>
      </c>
      <c r="K164" s="223">
        <f t="shared" si="11"/>
        <v>0</v>
      </c>
      <c r="L164" s="140" t="s">
        <v>331</v>
      </c>
    </row>
    <row r="165" spans="1:13" ht="16.5" customHeight="1">
      <c r="B165" s="136">
        <v>230</v>
      </c>
      <c r="C165" s="180" t="s">
        <v>209</v>
      </c>
      <c r="D165" s="200" t="s">
        <v>301</v>
      </c>
      <c r="E165" s="201" t="s">
        <v>168</v>
      </c>
      <c r="F165" s="152" t="s">
        <v>168</v>
      </c>
      <c r="G165" s="139">
        <v>113438</v>
      </c>
      <c r="H165" s="152" t="s">
        <v>168</v>
      </c>
      <c r="I165" s="171">
        <f t="shared" si="10"/>
        <v>113438</v>
      </c>
      <c r="J165" s="230" t="s">
        <v>168</v>
      </c>
      <c r="K165" s="223">
        <f t="shared" si="11"/>
        <v>113438</v>
      </c>
      <c r="L165" s="140" t="s">
        <v>332</v>
      </c>
    </row>
    <row r="166" spans="1:13" ht="17.100000000000001" customHeight="1">
      <c r="B166" s="136">
        <v>231</v>
      </c>
      <c r="C166" s="180" t="s">
        <v>209</v>
      </c>
      <c r="D166" s="200" t="s">
        <v>303</v>
      </c>
      <c r="E166" s="201" t="s">
        <v>168</v>
      </c>
      <c r="F166" s="152" t="s">
        <v>168</v>
      </c>
      <c r="G166" s="139">
        <v>-78794</v>
      </c>
      <c r="H166" s="152" t="s">
        <v>168</v>
      </c>
      <c r="I166" s="171">
        <f t="shared" si="10"/>
        <v>-78794</v>
      </c>
      <c r="J166" s="230" t="s">
        <v>168</v>
      </c>
      <c r="K166" s="223">
        <f t="shared" si="11"/>
        <v>-78794</v>
      </c>
      <c r="L166" s="140" t="s">
        <v>333</v>
      </c>
    </row>
    <row r="167" spans="1:13" ht="17.100000000000001" customHeight="1">
      <c r="B167" s="136">
        <v>232</v>
      </c>
      <c r="C167" s="180" t="s">
        <v>209</v>
      </c>
      <c r="D167" s="200" t="s">
        <v>305</v>
      </c>
      <c r="E167" s="201" t="s">
        <v>168</v>
      </c>
      <c r="F167" s="152" t="s">
        <v>168</v>
      </c>
      <c r="G167" s="152" t="s">
        <v>168</v>
      </c>
      <c r="H167" s="139">
        <v>42472</v>
      </c>
      <c r="I167" s="171">
        <f t="shared" si="10"/>
        <v>42472</v>
      </c>
      <c r="J167" s="230" t="s">
        <v>168</v>
      </c>
      <c r="K167" s="223">
        <f t="shared" si="11"/>
        <v>42472</v>
      </c>
      <c r="L167" s="140" t="s">
        <v>334</v>
      </c>
    </row>
    <row r="168" spans="1:13" ht="17.100000000000001" customHeight="1">
      <c r="B168" s="136">
        <v>233</v>
      </c>
      <c r="C168" s="180"/>
      <c r="D168" s="200" t="s">
        <v>307</v>
      </c>
      <c r="E168" s="201" t="s">
        <v>168</v>
      </c>
      <c r="F168" s="152" t="s">
        <v>168</v>
      </c>
      <c r="G168" s="139">
        <v>0</v>
      </c>
      <c r="H168" s="152" t="s">
        <v>168</v>
      </c>
      <c r="I168" s="171">
        <f t="shared" si="10"/>
        <v>0</v>
      </c>
      <c r="J168" s="230" t="s">
        <v>168</v>
      </c>
      <c r="K168" s="223">
        <f t="shared" si="11"/>
        <v>0</v>
      </c>
      <c r="L168" s="140" t="s">
        <v>335</v>
      </c>
    </row>
    <row r="169" spans="1:13" ht="17.100000000000001" customHeight="1">
      <c r="B169" s="136">
        <v>234</v>
      </c>
      <c r="C169" s="180"/>
      <c r="D169" s="200" t="s">
        <v>309</v>
      </c>
      <c r="E169" s="201" t="s">
        <v>168</v>
      </c>
      <c r="F169" s="152" t="s">
        <v>168</v>
      </c>
      <c r="G169" s="139">
        <v>0</v>
      </c>
      <c r="H169" s="152" t="s">
        <v>168</v>
      </c>
      <c r="I169" s="171">
        <f t="shared" si="10"/>
        <v>0</v>
      </c>
      <c r="J169" s="230" t="s">
        <v>168</v>
      </c>
      <c r="K169" s="223">
        <f t="shared" si="11"/>
        <v>0</v>
      </c>
      <c r="L169" s="140" t="s">
        <v>336</v>
      </c>
    </row>
    <row r="170" spans="1:13" ht="17.100000000000001" customHeight="1">
      <c r="B170" s="136">
        <v>235</v>
      </c>
      <c r="C170" s="180" t="s">
        <v>209</v>
      </c>
      <c r="D170" s="200" t="s">
        <v>311</v>
      </c>
      <c r="E170" s="201" t="s">
        <v>168</v>
      </c>
      <c r="F170" s="152" t="s">
        <v>168</v>
      </c>
      <c r="G170" s="139">
        <v>-42526</v>
      </c>
      <c r="H170" s="152" t="s">
        <v>168</v>
      </c>
      <c r="I170" s="171">
        <f t="shared" si="10"/>
        <v>-42526</v>
      </c>
      <c r="J170" s="230" t="s">
        <v>168</v>
      </c>
      <c r="K170" s="223">
        <f t="shared" si="11"/>
        <v>-42526</v>
      </c>
      <c r="L170" s="140" t="s">
        <v>337</v>
      </c>
    </row>
    <row r="171" spans="1:13" ht="17.100000000000001" customHeight="1">
      <c r="B171" s="136">
        <v>236</v>
      </c>
      <c r="C171" s="180"/>
      <c r="D171" s="200" t="s">
        <v>315</v>
      </c>
      <c r="E171" s="204">
        <v>0</v>
      </c>
      <c r="F171" s="139">
        <v>0</v>
      </c>
      <c r="G171" s="139">
        <v>0</v>
      </c>
      <c r="H171" s="139">
        <v>0</v>
      </c>
      <c r="I171" s="171">
        <f t="shared" si="10"/>
        <v>0</v>
      </c>
      <c r="J171" s="230" t="s">
        <v>168</v>
      </c>
      <c r="K171" s="223">
        <f t="shared" si="11"/>
        <v>0</v>
      </c>
      <c r="L171" s="140" t="s">
        <v>338</v>
      </c>
    </row>
    <row r="172" spans="1:13" ht="17.100000000000001" customHeight="1">
      <c r="B172" s="136">
        <v>237</v>
      </c>
      <c r="C172" s="180"/>
      <c r="D172" s="200" t="s">
        <v>118</v>
      </c>
      <c r="E172" s="141">
        <v>0</v>
      </c>
      <c r="F172" s="142">
        <v>0</v>
      </c>
      <c r="G172" s="142">
        <v>0</v>
      </c>
      <c r="H172" s="142">
        <v>0</v>
      </c>
      <c r="I172" s="171">
        <f t="shared" si="10"/>
        <v>0</v>
      </c>
      <c r="J172" s="230" t="s">
        <v>168</v>
      </c>
      <c r="K172" s="223">
        <f t="shared" si="11"/>
        <v>0</v>
      </c>
      <c r="L172" s="140" t="s">
        <v>339</v>
      </c>
    </row>
    <row r="173" spans="1:13" ht="17.100000000000001" customHeight="1">
      <c r="B173" s="136">
        <v>238</v>
      </c>
      <c r="C173" s="180"/>
      <c r="D173" s="200" t="s">
        <v>340</v>
      </c>
      <c r="E173" s="231">
        <f t="shared" ref="E173:K173" si="12">SUM(E155:E172)</f>
        <v>17709</v>
      </c>
      <c r="F173" s="232">
        <f t="shared" si="12"/>
        <v>27041</v>
      </c>
      <c r="G173" s="232">
        <f t="shared" si="12"/>
        <v>71688</v>
      </c>
      <c r="H173" s="232">
        <f t="shared" si="12"/>
        <v>50770</v>
      </c>
      <c r="I173" s="232">
        <f t="shared" si="12"/>
        <v>167208</v>
      </c>
      <c r="J173" s="233">
        <f t="shared" si="12"/>
        <v>0</v>
      </c>
      <c r="K173" s="234">
        <f t="shared" si="12"/>
        <v>167208</v>
      </c>
      <c r="L173" s="140" t="s">
        <v>341</v>
      </c>
    </row>
    <row r="174" spans="1:13" ht="17.100000000000001" customHeight="1">
      <c r="B174" s="136"/>
      <c r="C174" s="180"/>
      <c r="D174" s="200" t="s">
        <v>342</v>
      </c>
      <c r="E174" s="235"/>
      <c r="F174" s="236"/>
      <c r="G174" s="236"/>
      <c r="H174" s="206"/>
      <c r="I174" s="237"/>
      <c r="J174" s="224"/>
      <c r="K174" s="191"/>
      <c r="L174" s="140"/>
    </row>
    <row r="175" spans="1:13" ht="17.100000000000001" customHeight="1">
      <c r="A175" s="388" t="s">
        <v>343</v>
      </c>
      <c r="B175" s="122">
        <v>301</v>
      </c>
      <c r="C175" s="196"/>
      <c r="D175" s="194" t="s">
        <v>281</v>
      </c>
      <c r="E175" s="134">
        <v>267</v>
      </c>
      <c r="F175" s="135">
        <v>191</v>
      </c>
      <c r="G175" s="135">
        <v>6</v>
      </c>
      <c r="H175" s="135">
        <v>157</v>
      </c>
      <c r="I175" s="171">
        <f>SUM(E175:H175)</f>
        <v>621</v>
      </c>
      <c r="J175" s="238">
        <v>0</v>
      </c>
      <c r="K175" s="223">
        <f>SUM(I175:J175)</f>
        <v>621</v>
      </c>
      <c r="L175" s="111" t="s">
        <v>344</v>
      </c>
      <c r="M175" s="389" t="s">
        <v>0</v>
      </c>
    </row>
    <row r="176" spans="1:13" ht="17.100000000000001" customHeight="1">
      <c r="A176" s="388"/>
      <c r="B176" s="136"/>
      <c r="C176" s="180"/>
      <c r="D176" s="200" t="s">
        <v>283</v>
      </c>
      <c r="E176" s="141"/>
      <c r="F176" s="142"/>
      <c r="G176" s="142"/>
      <c r="H176" s="142"/>
      <c r="I176" s="224"/>
      <c r="J176" s="224"/>
      <c r="K176" s="239"/>
      <c r="L176" s="140"/>
      <c r="M176" s="389"/>
    </row>
    <row r="177" spans="1:13" ht="17.100000000000001" customHeight="1">
      <c r="A177" s="388"/>
      <c r="B177" s="122">
        <v>302</v>
      </c>
      <c r="C177" s="196" t="s">
        <v>209</v>
      </c>
      <c r="D177" s="194" t="s">
        <v>345</v>
      </c>
      <c r="E177" s="134">
        <v>0</v>
      </c>
      <c r="F177" s="135">
        <v>0</v>
      </c>
      <c r="G177" s="135">
        <v>1463</v>
      </c>
      <c r="H177" s="135">
        <v>0</v>
      </c>
      <c r="I177" s="171">
        <f t="shared" ref="I177:I187" si="13">SUM(E177:H177)</f>
        <v>1463</v>
      </c>
      <c r="J177" s="229" t="s">
        <v>168</v>
      </c>
      <c r="K177" s="223">
        <f t="shared" ref="K177:K187" si="14">SUM(I177:J177)</f>
        <v>1463</v>
      </c>
      <c r="L177" s="111" t="s">
        <v>346</v>
      </c>
      <c r="M177" s="389"/>
    </row>
    <row r="178" spans="1:13" ht="17.100000000000001" customHeight="1">
      <c r="A178" s="388"/>
      <c r="B178" s="136">
        <v>303</v>
      </c>
      <c r="C178" s="180" t="s">
        <v>209</v>
      </c>
      <c r="D178" s="200" t="s">
        <v>347</v>
      </c>
      <c r="E178" s="204">
        <v>0</v>
      </c>
      <c r="F178" s="139">
        <v>271</v>
      </c>
      <c r="G178" s="139">
        <v>166</v>
      </c>
      <c r="H178" s="139">
        <v>0</v>
      </c>
      <c r="I178" s="171">
        <f t="shared" si="13"/>
        <v>437</v>
      </c>
      <c r="J178" s="230" t="s">
        <v>168</v>
      </c>
      <c r="K178" s="223">
        <f t="shared" si="14"/>
        <v>437</v>
      </c>
      <c r="L178" s="140" t="s">
        <v>348</v>
      </c>
      <c r="M178" s="389"/>
    </row>
    <row r="179" spans="1:13" ht="17.100000000000001" customHeight="1">
      <c r="A179" s="388"/>
      <c r="B179" s="136">
        <v>304</v>
      </c>
      <c r="C179" s="180" t="s">
        <v>209</v>
      </c>
      <c r="D179" s="200" t="s">
        <v>349</v>
      </c>
      <c r="E179" s="204">
        <v>0</v>
      </c>
      <c r="F179" s="139">
        <v>21</v>
      </c>
      <c r="G179" s="139">
        <v>3</v>
      </c>
      <c r="H179" s="139">
        <v>0</v>
      </c>
      <c r="I179" s="171">
        <f t="shared" si="13"/>
        <v>24</v>
      </c>
      <c r="J179" s="224">
        <v>0</v>
      </c>
      <c r="K179" s="223">
        <f t="shared" si="14"/>
        <v>24</v>
      </c>
      <c r="L179" s="140" t="s">
        <v>350</v>
      </c>
      <c r="M179" s="389"/>
    </row>
    <row r="180" spans="1:13" ht="17.100000000000001" customHeight="1">
      <c r="A180" s="388"/>
      <c r="B180" s="136">
        <v>305</v>
      </c>
      <c r="C180" s="180" t="s">
        <v>209</v>
      </c>
      <c r="D180" s="200" t="s">
        <v>351</v>
      </c>
      <c r="E180" s="204">
        <v>0</v>
      </c>
      <c r="F180" s="139">
        <v>0</v>
      </c>
      <c r="G180" s="139">
        <v>0</v>
      </c>
      <c r="H180" s="139">
        <v>0</v>
      </c>
      <c r="I180" s="171">
        <f t="shared" si="13"/>
        <v>0</v>
      </c>
      <c r="J180" s="224">
        <v>0</v>
      </c>
      <c r="K180" s="223">
        <f t="shared" si="14"/>
        <v>0</v>
      </c>
      <c r="L180" s="140" t="s">
        <v>352</v>
      </c>
      <c r="M180" s="389"/>
    </row>
    <row r="181" spans="1:13" ht="17.100000000000001" customHeight="1">
      <c r="A181" s="388"/>
      <c r="B181" s="136">
        <v>306</v>
      </c>
      <c r="C181" s="180" t="s">
        <v>209</v>
      </c>
      <c r="D181" s="200" t="s">
        <v>353</v>
      </c>
      <c r="E181" s="204">
        <v>43</v>
      </c>
      <c r="F181" s="139">
        <v>0</v>
      </c>
      <c r="G181" s="139">
        <v>0</v>
      </c>
      <c r="H181" s="139">
        <v>0</v>
      </c>
      <c r="I181" s="171">
        <f t="shared" si="13"/>
        <v>43</v>
      </c>
      <c r="J181" s="224">
        <v>0</v>
      </c>
      <c r="K181" s="223">
        <f t="shared" si="14"/>
        <v>43</v>
      </c>
      <c r="L181" s="140" t="s">
        <v>354</v>
      </c>
      <c r="M181" s="389"/>
    </row>
    <row r="182" spans="1:13" ht="17.100000000000001" customHeight="1">
      <c r="A182" s="388"/>
      <c r="B182" s="136">
        <v>307</v>
      </c>
      <c r="C182" s="180" t="s">
        <v>209</v>
      </c>
      <c r="D182" s="200" t="s">
        <v>355</v>
      </c>
      <c r="E182" s="204">
        <v>2659</v>
      </c>
      <c r="F182" s="139">
        <v>376</v>
      </c>
      <c r="G182" s="139">
        <v>453</v>
      </c>
      <c r="H182" s="139">
        <v>826</v>
      </c>
      <c r="I182" s="171">
        <f t="shared" si="13"/>
        <v>4314</v>
      </c>
      <c r="J182" s="224">
        <v>0</v>
      </c>
      <c r="K182" s="223">
        <f t="shared" si="14"/>
        <v>4314</v>
      </c>
      <c r="L182" s="140" t="s">
        <v>356</v>
      </c>
      <c r="M182" s="389"/>
    </row>
    <row r="183" spans="1:13" ht="17.100000000000001" customHeight="1">
      <c r="A183" s="388"/>
      <c r="B183" s="136">
        <v>308</v>
      </c>
      <c r="C183" s="180"/>
      <c r="D183" s="200" t="s">
        <v>357</v>
      </c>
      <c r="E183" s="204">
        <v>0</v>
      </c>
      <c r="F183" s="139">
        <v>0</v>
      </c>
      <c r="G183" s="139">
        <v>0</v>
      </c>
      <c r="H183" s="139">
        <v>0</v>
      </c>
      <c r="I183" s="171">
        <f t="shared" si="13"/>
        <v>0</v>
      </c>
      <c r="J183" s="224">
        <v>0</v>
      </c>
      <c r="K183" s="223">
        <f t="shared" si="14"/>
        <v>0</v>
      </c>
      <c r="L183" s="140" t="s">
        <v>358</v>
      </c>
      <c r="M183" s="389"/>
    </row>
    <row r="184" spans="1:13" ht="17.100000000000001" customHeight="1">
      <c r="A184" s="388"/>
      <c r="B184" s="136">
        <v>309</v>
      </c>
      <c r="C184" s="180"/>
      <c r="D184" s="200" t="s">
        <v>289</v>
      </c>
      <c r="E184" s="201" t="s">
        <v>168</v>
      </c>
      <c r="F184" s="152" t="s">
        <v>168</v>
      </c>
      <c r="G184" s="152" t="s">
        <v>168</v>
      </c>
      <c r="H184" s="139">
        <v>1226</v>
      </c>
      <c r="I184" s="171">
        <f t="shared" si="13"/>
        <v>1226</v>
      </c>
      <c r="J184" s="224">
        <v>0</v>
      </c>
      <c r="K184" s="223">
        <f t="shared" si="14"/>
        <v>1226</v>
      </c>
      <c r="L184" s="140" t="s">
        <v>359</v>
      </c>
      <c r="M184" s="389"/>
    </row>
    <row r="185" spans="1:13" ht="17.100000000000001" customHeight="1">
      <c r="A185" s="388"/>
      <c r="B185" s="136">
        <v>310</v>
      </c>
      <c r="C185" s="180"/>
      <c r="D185" s="200" t="s">
        <v>360</v>
      </c>
      <c r="E185" s="201" t="s">
        <v>168</v>
      </c>
      <c r="F185" s="152" t="s">
        <v>168</v>
      </c>
      <c r="G185" s="152" t="s">
        <v>168</v>
      </c>
      <c r="H185" s="139">
        <v>3088</v>
      </c>
      <c r="I185" s="171">
        <f t="shared" si="13"/>
        <v>3088</v>
      </c>
      <c r="J185" s="224">
        <v>0</v>
      </c>
      <c r="K185" s="223">
        <f t="shared" si="14"/>
        <v>3088</v>
      </c>
      <c r="L185" s="140" t="s">
        <v>361</v>
      </c>
      <c r="M185" s="389"/>
    </row>
    <row r="186" spans="1:13" ht="17.100000000000001" customHeight="1">
      <c r="A186" s="388"/>
      <c r="B186" s="136">
        <v>311</v>
      </c>
      <c r="C186" s="180" t="s">
        <v>209</v>
      </c>
      <c r="D186" s="200" t="s">
        <v>293</v>
      </c>
      <c r="E186" s="201" t="s">
        <v>168</v>
      </c>
      <c r="F186" s="152" t="s">
        <v>168</v>
      </c>
      <c r="G186" s="139">
        <v>5002</v>
      </c>
      <c r="H186" s="152" t="s">
        <v>168</v>
      </c>
      <c r="I186" s="171">
        <f t="shared" si="13"/>
        <v>5002</v>
      </c>
      <c r="J186" s="224">
        <v>0</v>
      </c>
      <c r="K186" s="223">
        <f t="shared" si="14"/>
        <v>5002</v>
      </c>
      <c r="L186" s="140" t="s">
        <v>362</v>
      </c>
      <c r="M186" s="389"/>
    </row>
    <row r="187" spans="1:13" ht="17.100000000000001" customHeight="1" thickBot="1">
      <c r="A187" s="388"/>
      <c r="B187" s="153">
        <v>312</v>
      </c>
      <c r="C187" s="154" t="s">
        <v>209</v>
      </c>
      <c r="D187" s="208" t="s">
        <v>295</v>
      </c>
      <c r="E187" s="209" t="s">
        <v>168</v>
      </c>
      <c r="F187" s="186" t="s">
        <v>168</v>
      </c>
      <c r="G187" s="158">
        <v>0</v>
      </c>
      <c r="H187" s="186" t="s">
        <v>168</v>
      </c>
      <c r="I187" s="187">
        <f t="shared" si="13"/>
        <v>0</v>
      </c>
      <c r="J187" s="187">
        <v>0</v>
      </c>
      <c r="K187" s="210">
        <f t="shared" si="14"/>
        <v>0</v>
      </c>
      <c r="L187" s="159" t="s">
        <v>363</v>
      </c>
      <c r="M187" s="389"/>
    </row>
    <row r="188" spans="1:13" ht="17.100000000000001" customHeight="1" thickBot="1"/>
    <row r="189" spans="1:13" ht="16.5" customHeight="1">
      <c r="A189" s="378" t="s">
        <v>78</v>
      </c>
      <c r="B189" s="80"/>
      <c r="C189" s="81"/>
      <c r="D189" s="81"/>
      <c r="E189" s="81"/>
      <c r="F189" s="81" t="s">
        <v>86</v>
      </c>
      <c r="G189" s="81"/>
      <c r="H189" s="81"/>
      <c r="I189" s="81"/>
      <c r="J189" s="81"/>
      <c r="K189" s="81"/>
      <c r="L189" s="82"/>
      <c r="M189" s="379" t="s">
        <v>0</v>
      </c>
    </row>
    <row r="190" spans="1:13" ht="16.5" customHeight="1">
      <c r="A190" s="378"/>
      <c r="B190" s="380" t="s">
        <v>173</v>
      </c>
      <c r="C190" s="381"/>
      <c r="D190" s="381"/>
      <c r="E190" s="381"/>
      <c r="F190" s="381"/>
      <c r="G190" s="381"/>
      <c r="H190" s="381"/>
      <c r="I190" s="381"/>
      <c r="J190" s="381"/>
      <c r="K190" s="381"/>
      <c r="L190" s="83"/>
      <c r="M190" s="379"/>
    </row>
    <row r="191" spans="1:13" ht="16.5" customHeight="1">
      <c r="A191" s="378"/>
      <c r="B191" s="382" t="s">
        <v>82</v>
      </c>
      <c r="C191" s="383"/>
      <c r="D191" s="383"/>
      <c r="E191" s="383"/>
      <c r="F191" s="383"/>
      <c r="G191" s="383"/>
      <c r="H191" s="383"/>
      <c r="I191" s="383"/>
      <c r="J191" s="383"/>
      <c r="K191" s="383"/>
      <c r="L191" s="84"/>
      <c r="M191" s="379"/>
    </row>
    <row r="192" spans="1:13" ht="16.5" customHeight="1">
      <c r="A192" s="378"/>
      <c r="B192" s="91"/>
      <c r="C192" s="92"/>
      <c r="D192" s="213"/>
      <c r="E192" s="213"/>
      <c r="F192" s="213"/>
      <c r="G192" s="213"/>
      <c r="H192" s="213"/>
      <c r="I192" s="213"/>
      <c r="J192" s="213"/>
      <c r="K192" s="213"/>
      <c r="L192" s="162"/>
      <c r="M192" s="379"/>
    </row>
    <row r="193" spans="1:13" ht="16.5" customHeight="1">
      <c r="A193" s="378"/>
      <c r="B193" s="104"/>
      <c r="C193" s="105"/>
      <c r="D193" s="74"/>
      <c r="E193" s="96"/>
      <c r="F193" s="215" t="s">
        <v>85</v>
      </c>
      <c r="G193" s="99" t="s">
        <v>86</v>
      </c>
      <c r="H193" s="96"/>
      <c r="I193" s="215" t="s">
        <v>87</v>
      </c>
      <c r="J193" s="102"/>
      <c r="K193" s="74"/>
      <c r="L193" s="103"/>
      <c r="M193" s="379"/>
    </row>
    <row r="194" spans="1:13" ht="16.5" customHeight="1">
      <c r="A194" s="378"/>
      <c r="B194" s="104"/>
      <c r="C194" s="105"/>
      <c r="D194" s="74"/>
      <c r="E194" s="109" t="s">
        <v>88</v>
      </c>
      <c r="F194" s="216" t="s">
        <v>89</v>
      </c>
      <c r="G194" s="109" t="s">
        <v>90</v>
      </c>
      <c r="H194" s="106"/>
      <c r="I194" s="216" t="s">
        <v>91</v>
      </c>
      <c r="J194" s="110"/>
      <c r="K194" s="74"/>
      <c r="L194" s="111"/>
      <c r="M194" s="379"/>
    </row>
    <row r="195" spans="1:13" ht="16.5" customHeight="1">
      <c r="A195" s="378"/>
      <c r="B195" s="104" t="s">
        <v>6</v>
      </c>
      <c r="C195" s="112" t="s">
        <v>92</v>
      </c>
      <c r="D195" s="108" t="s">
        <v>93</v>
      </c>
      <c r="E195" s="219" t="s">
        <v>94</v>
      </c>
      <c r="F195" s="218" t="s">
        <v>95</v>
      </c>
      <c r="G195" s="217" t="s">
        <v>96</v>
      </c>
      <c r="H195" s="113" t="s">
        <v>97</v>
      </c>
      <c r="I195" s="219" t="s">
        <v>98</v>
      </c>
      <c r="J195" s="113" t="s">
        <v>99</v>
      </c>
      <c r="K195" s="108" t="s">
        <v>87</v>
      </c>
      <c r="L195" s="111" t="s">
        <v>6</v>
      </c>
      <c r="M195" s="379"/>
    </row>
    <row r="196" spans="1:13" ht="16.5" customHeight="1">
      <c r="A196" s="378"/>
      <c r="B196" s="104" t="s">
        <v>100</v>
      </c>
      <c r="C196" s="112" t="s">
        <v>101</v>
      </c>
      <c r="D196" s="108" t="s">
        <v>11</v>
      </c>
      <c r="E196" s="219" t="s">
        <v>12</v>
      </c>
      <c r="F196" s="113" t="s">
        <v>102</v>
      </c>
      <c r="G196" s="217" t="s">
        <v>103</v>
      </c>
      <c r="H196" s="113" t="s">
        <v>104</v>
      </c>
      <c r="I196" s="219" t="s">
        <v>105</v>
      </c>
      <c r="J196" s="113" t="s">
        <v>106</v>
      </c>
      <c r="K196" s="108" t="s">
        <v>107</v>
      </c>
      <c r="L196" s="111" t="s">
        <v>100</v>
      </c>
      <c r="M196" s="379"/>
    </row>
    <row r="197" spans="1:13" ht="16.5" customHeight="1" thickBot="1">
      <c r="A197" s="378"/>
      <c r="B197" s="164"/>
      <c r="C197" s="115"/>
      <c r="D197" s="220"/>
      <c r="E197" s="222"/>
      <c r="F197" s="222"/>
      <c r="G197" s="222"/>
      <c r="H197" s="222"/>
      <c r="I197" s="222"/>
      <c r="J197" s="113"/>
      <c r="K197" s="108"/>
      <c r="L197" s="169"/>
      <c r="M197" s="379"/>
    </row>
    <row r="198" spans="1:13" ht="16.5" customHeight="1">
      <c r="A198" s="378"/>
      <c r="B198" s="122"/>
      <c r="C198" s="123"/>
      <c r="D198" s="200" t="s">
        <v>364</v>
      </c>
      <c r="E198" s="125"/>
      <c r="F198" s="240"/>
      <c r="G198" s="240"/>
      <c r="H198" s="240"/>
      <c r="I198" s="240"/>
      <c r="J198" s="240"/>
      <c r="K198" s="81"/>
      <c r="L198" s="127"/>
      <c r="M198" s="379"/>
    </row>
    <row r="199" spans="1:13" ht="16.5" customHeight="1">
      <c r="A199" s="378"/>
      <c r="B199" s="122">
        <v>313</v>
      </c>
      <c r="C199" s="123"/>
      <c r="D199" s="194" t="s">
        <v>297</v>
      </c>
      <c r="E199" s="197" t="s">
        <v>168</v>
      </c>
      <c r="F199" s="198" t="s">
        <v>168</v>
      </c>
      <c r="G199" s="135">
        <v>0</v>
      </c>
      <c r="H199" s="198" t="s">
        <v>168</v>
      </c>
      <c r="I199" s="171">
        <f t="shared" ref="I199:I208" si="15">SUM(E199:H199)</f>
        <v>0</v>
      </c>
      <c r="J199" s="171">
        <v>0</v>
      </c>
      <c r="K199" s="241">
        <f t="shared" ref="K199:K208" si="16">SUM(I199:J199)</f>
        <v>0</v>
      </c>
      <c r="L199" s="111" t="s">
        <v>365</v>
      </c>
      <c r="M199" s="379"/>
    </row>
    <row r="200" spans="1:13" ht="16.5" customHeight="1">
      <c r="A200" s="378"/>
      <c r="B200" s="136">
        <v>314</v>
      </c>
      <c r="C200" s="180"/>
      <c r="D200" s="200" t="s">
        <v>299</v>
      </c>
      <c r="E200" s="201" t="s">
        <v>168</v>
      </c>
      <c r="F200" s="152" t="s">
        <v>168</v>
      </c>
      <c r="G200" s="139">
        <v>0</v>
      </c>
      <c r="H200" s="152" t="s">
        <v>168</v>
      </c>
      <c r="I200" s="174">
        <f t="shared" si="15"/>
        <v>0</v>
      </c>
      <c r="J200" s="174">
        <v>0</v>
      </c>
      <c r="K200" s="242">
        <f t="shared" si="16"/>
        <v>0</v>
      </c>
      <c r="L200" s="140" t="s">
        <v>366</v>
      </c>
      <c r="M200" s="379"/>
    </row>
    <row r="201" spans="1:13" ht="16.5" customHeight="1">
      <c r="A201" s="378"/>
      <c r="B201" s="136">
        <v>315</v>
      </c>
      <c r="C201" s="180"/>
      <c r="D201" s="200" t="s">
        <v>301</v>
      </c>
      <c r="E201" s="201" t="s">
        <v>168</v>
      </c>
      <c r="F201" s="152" t="s">
        <v>168</v>
      </c>
      <c r="G201" s="139">
        <v>7351</v>
      </c>
      <c r="H201" s="152" t="s">
        <v>168</v>
      </c>
      <c r="I201" s="174">
        <f t="shared" si="15"/>
        <v>7351</v>
      </c>
      <c r="J201" s="174">
        <v>0</v>
      </c>
      <c r="K201" s="242">
        <f t="shared" si="16"/>
        <v>7351</v>
      </c>
      <c r="L201" s="140" t="s">
        <v>367</v>
      </c>
      <c r="M201" s="379"/>
    </row>
    <row r="202" spans="1:13" ht="16.5" customHeight="1">
      <c r="A202" s="181"/>
      <c r="B202" s="136">
        <v>316</v>
      </c>
      <c r="C202" s="180"/>
      <c r="D202" s="200" t="s">
        <v>303</v>
      </c>
      <c r="E202" s="201" t="s">
        <v>168</v>
      </c>
      <c r="F202" s="152" t="s">
        <v>168</v>
      </c>
      <c r="G202" s="139">
        <v>0</v>
      </c>
      <c r="H202" s="152" t="s">
        <v>168</v>
      </c>
      <c r="I202" s="174">
        <f t="shared" si="15"/>
        <v>0</v>
      </c>
      <c r="J202" s="174">
        <v>0</v>
      </c>
      <c r="K202" s="242">
        <f t="shared" si="16"/>
        <v>0</v>
      </c>
      <c r="L202" s="140" t="s">
        <v>368</v>
      </c>
      <c r="M202" s="182"/>
    </row>
    <row r="203" spans="1:13" ht="16.5" customHeight="1">
      <c r="A203" s="181"/>
      <c r="B203" s="136">
        <v>317</v>
      </c>
      <c r="C203" s="180"/>
      <c r="D203" s="200" t="s">
        <v>305</v>
      </c>
      <c r="E203" s="201" t="s">
        <v>168</v>
      </c>
      <c r="F203" s="152" t="s">
        <v>168</v>
      </c>
      <c r="G203" s="152" t="s">
        <v>168</v>
      </c>
      <c r="H203" s="139">
        <v>50793</v>
      </c>
      <c r="I203" s="174">
        <f t="shared" si="15"/>
        <v>50793</v>
      </c>
      <c r="J203" s="174">
        <v>0</v>
      </c>
      <c r="K203" s="242">
        <f t="shared" si="16"/>
        <v>50793</v>
      </c>
      <c r="L203" s="140" t="s">
        <v>369</v>
      </c>
      <c r="M203" s="182"/>
    </row>
    <row r="204" spans="1:13" ht="16.5" customHeight="1">
      <c r="A204" s="181"/>
      <c r="B204" s="136">
        <v>318</v>
      </c>
      <c r="C204" s="180"/>
      <c r="D204" s="200" t="s">
        <v>307</v>
      </c>
      <c r="E204" s="201" t="s">
        <v>168</v>
      </c>
      <c r="F204" s="152" t="s">
        <v>168</v>
      </c>
      <c r="G204" s="139">
        <v>0</v>
      </c>
      <c r="H204" s="152" t="s">
        <v>168</v>
      </c>
      <c r="I204" s="174">
        <f t="shared" si="15"/>
        <v>0</v>
      </c>
      <c r="J204" s="174">
        <v>0</v>
      </c>
      <c r="K204" s="242">
        <f t="shared" si="16"/>
        <v>0</v>
      </c>
      <c r="L204" s="140" t="s">
        <v>370</v>
      </c>
      <c r="M204" s="182"/>
    </row>
    <row r="205" spans="1:13" ht="16.5" customHeight="1">
      <c r="A205" s="181"/>
      <c r="B205" s="136">
        <v>319</v>
      </c>
      <c r="C205" s="180"/>
      <c r="D205" s="200" t="s">
        <v>309</v>
      </c>
      <c r="E205" s="201" t="s">
        <v>168</v>
      </c>
      <c r="F205" s="152" t="s">
        <v>168</v>
      </c>
      <c r="G205" s="139">
        <v>0</v>
      </c>
      <c r="H205" s="152" t="s">
        <v>168</v>
      </c>
      <c r="I205" s="174">
        <f t="shared" si="15"/>
        <v>0</v>
      </c>
      <c r="J205" s="174">
        <v>0</v>
      </c>
      <c r="K205" s="242">
        <f t="shared" si="16"/>
        <v>0</v>
      </c>
      <c r="L205" s="140" t="s">
        <v>371</v>
      </c>
      <c r="M205" s="182"/>
    </row>
    <row r="206" spans="1:13" ht="16.5" customHeight="1">
      <c r="A206" s="181"/>
      <c r="B206" s="136">
        <v>320</v>
      </c>
      <c r="C206" s="180"/>
      <c r="D206" s="200" t="s">
        <v>311</v>
      </c>
      <c r="E206" s="201" t="s">
        <v>168</v>
      </c>
      <c r="F206" s="152" t="s">
        <v>168</v>
      </c>
      <c r="G206" s="139">
        <v>0</v>
      </c>
      <c r="H206" s="152" t="s">
        <v>168</v>
      </c>
      <c r="I206" s="174">
        <f t="shared" si="15"/>
        <v>0</v>
      </c>
      <c r="J206" s="174">
        <v>0</v>
      </c>
      <c r="K206" s="242">
        <f t="shared" si="16"/>
        <v>0</v>
      </c>
      <c r="L206" s="140" t="s">
        <v>372</v>
      </c>
      <c r="M206" s="182"/>
    </row>
    <row r="207" spans="1:13" ht="16.5" customHeight="1">
      <c r="B207" s="136">
        <v>321</v>
      </c>
      <c r="C207" s="180"/>
      <c r="D207" s="200" t="s">
        <v>315</v>
      </c>
      <c r="E207" s="204">
        <v>0</v>
      </c>
      <c r="F207" s="139">
        <v>0</v>
      </c>
      <c r="G207" s="139">
        <v>0</v>
      </c>
      <c r="H207" s="139">
        <v>0</v>
      </c>
      <c r="I207" s="174">
        <f t="shared" si="15"/>
        <v>0</v>
      </c>
      <c r="J207" s="174">
        <v>0</v>
      </c>
      <c r="K207" s="242">
        <f t="shared" si="16"/>
        <v>0</v>
      </c>
      <c r="L207" s="140" t="s">
        <v>373</v>
      </c>
    </row>
    <row r="208" spans="1:13" ht="16.5" customHeight="1">
      <c r="B208" s="136">
        <v>322</v>
      </c>
      <c r="C208" s="180"/>
      <c r="D208" s="200" t="s">
        <v>118</v>
      </c>
      <c r="E208" s="204">
        <v>0</v>
      </c>
      <c r="F208" s="142">
        <v>0</v>
      </c>
      <c r="G208" s="142">
        <v>0</v>
      </c>
      <c r="H208" s="142">
        <v>0</v>
      </c>
      <c r="I208" s="224">
        <f t="shared" si="15"/>
        <v>0</v>
      </c>
      <c r="J208" s="224">
        <v>0</v>
      </c>
      <c r="K208" s="242">
        <f t="shared" si="16"/>
        <v>0</v>
      </c>
      <c r="L208" s="140" t="s">
        <v>374</v>
      </c>
    </row>
    <row r="209" spans="2:12" ht="16.5" customHeight="1">
      <c r="B209" s="136">
        <v>323</v>
      </c>
      <c r="C209" s="180"/>
      <c r="D209" s="200" t="s">
        <v>375</v>
      </c>
      <c r="E209" s="243">
        <f t="shared" ref="E209:K209" si="17">SUM(E175:E187,E199:E208)</f>
        <v>2969</v>
      </c>
      <c r="F209" s="244">
        <f t="shared" si="17"/>
        <v>859</v>
      </c>
      <c r="G209" s="244">
        <f t="shared" si="17"/>
        <v>14444</v>
      </c>
      <c r="H209" s="244">
        <f t="shared" si="17"/>
        <v>56090</v>
      </c>
      <c r="I209" s="224">
        <f t="shared" si="17"/>
        <v>74362</v>
      </c>
      <c r="J209" s="245">
        <f t="shared" si="17"/>
        <v>0</v>
      </c>
      <c r="K209" s="242">
        <f t="shared" si="17"/>
        <v>74362</v>
      </c>
      <c r="L209" s="140" t="s">
        <v>376</v>
      </c>
    </row>
    <row r="210" spans="2:12" ht="16.5" customHeight="1">
      <c r="B210" s="144">
        <v>324</v>
      </c>
      <c r="C210" s="202"/>
      <c r="D210" s="203" t="s">
        <v>377</v>
      </c>
      <c r="E210" s="246">
        <f>+'410-P41.47 - Amended'!E153+'410-P41.47 - Amended'!E173+'410-P41.47 - Amended'!E209</f>
        <v>46455</v>
      </c>
      <c r="F210" s="247">
        <f>+'410-P41.47 - Amended'!F153+'410-P41.47 - Amended'!F173+'410-P41.47 - Amended'!F209</f>
        <v>81231</v>
      </c>
      <c r="G210" s="247">
        <f>+'410-P41.47 - Amended'!G153+'410-P41.47 - Amended'!G173+'410-P41.47 - Amended'!G209</f>
        <v>139660</v>
      </c>
      <c r="H210" s="247">
        <f>+'410-P41.47 - Amended'!H153+'410-P41.47 - Amended'!H173+'410-P41.47 - Amended'!H209</f>
        <v>180484</v>
      </c>
      <c r="I210" s="174">
        <f>+'410-P41.47 - Amended'!I153+'410-P41.47 - Amended'!I173+'410-P41.47 - Amended'!I209</f>
        <v>447830</v>
      </c>
      <c r="J210" s="248">
        <f>+'410-P41.47 - Amended'!J153+'410-P41.47 - Amended'!J173+'410-P41.47 - Amended'!J209</f>
        <v>0</v>
      </c>
      <c r="K210" s="242">
        <f>+'410-P41.47 - Amended'!K153+'410-P41.47 - Amended'!K173+'410-P41.47 - Amended'!K209</f>
        <v>447830</v>
      </c>
      <c r="L210" s="147" t="s">
        <v>378</v>
      </c>
    </row>
    <row r="211" spans="2:12" ht="16.5" customHeight="1">
      <c r="B211" s="249"/>
      <c r="C211" s="250"/>
      <c r="D211" s="251" t="s">
        <v>379</v>
      </c>
      <c r="E211" s="205"/>
      <c r="F211" s="206"/>
      <c r="G211" s="206"/>
      <c r="H211" s="206"/>
      <c r="I211" s="207"/>
      <c r="J211" s="207"/>
      <c r="K211" s="191"/>
      <c r="L211" s="103"/>
    </row>
    <row r="212" spans="2:12" ht="16.5" customHeight="1">
      <c r="B212" s="122" t="s">
        <v>86</v>
      </c>
      <c r="C212" s="196"/>
      <c r="D212" s="194" t="s">
        <v>380</v>
      </c>
      <c r="E212" s="205"/>
      <c r="F212" s="206"/>
      <c r="G212" s="206"/>
      <c r="H212" s="206"/>
      <c r="I212" s="207"/>
      <c r="J212" s="207"/>
      <c r="K212" s="191"/>
      <c r="L212" s="111" t="s">
        <v>86</v>
      </c>
    </row>
    <row r="213" spans="2:12" ht="16.5" customHeight="1">
      <c r="B213" s="122">
        <v>401</v>
      </c>
      <c r="C213" s="196"/>
      <c r="D213" s="194" t="s">
        <v>281</v>
      </c>
      <c r="E213" s="252">
        <v>15209</v>
      </c>
      <c r="F213" s="135">
        <v>1576</v>
      </c>
      <c r="G213" s="135">
        <v>1973</v>
      </c>
      <c r="H213" s="170">
        <v>991</v>
      </c>
      <c r="I213" s="253">
        <f t="shared" ref="I213:I230" si="18">SUM(E213:H213)</f>
        <v>19749</v>
      </c>
      <c r="J213" s="253">
        <v>0</v>
      </c>
      <c r="K213" s="199">
        <f t="shared" ref="K213:K230" si="19">SUM(I213:J213)</f>
        <v>19749</v>
      </c>
      <c r="L213" s="111" t="s">
        <v>381</v>
      </c>
    </row>
    <row r="214" spans="2:12" ht="16.5" customHeight="1">
      <c r="B214" s="136">
        <v>402</v>
      </c>
      <c r="C214" s="180"/>
      <c r="D214" s="200" t="s">
        <v>382</v>
      </c>
      <c r="E214" s="254">
        <v>114888</v>
      </c>
      <c r="F214" s="139">
        <v>52</v>
      </c>
      <c r="G214" s="139">
        <v>10074</v>
      </c>
      <c r="H214" s="139">
        <v>18</v>
      </c>
      <c r="I214" s="174">
        <f t="shared" si="18"/>
        <v>125032</v>
      </c>
      <c r="J214" s="174">
        <v>0</v>
      </c>
      <c r="K214" s="242">
        <f t="shared" si="19"/>
        <v>125032</v>
      </c>
      <c r="L214" s="140" t="s">
        <v>383</v>
      </c>
    </row>
    <row r="215" spans="2:12" ht="16.5" customHeight="1">
      <c r="B215" s="136">
        <v>403</v>
      </c>
      <c r="C215" s="180"/>
      <c r="D215" s="200" t="s">
        <v>384</v>
      </c>
      <c r="E215" s="254">
        <v>115625</v>
      </c>
      <c r="F215" s="139">
        <v>57</v>
      </c>
      <c r="G215" s="139">
        <v>10338</v>
      </c>
      <c r="H215" s="139">
        <v>18</v>
      </c>
      <c r="I215" s="174">
        <f t="shared" si="18"/>
        <v>126038</v>
      </c>
      <c r="J215" s="174">
        <v>0</v>
      </c>
      <c r="K215" s="242">
        <f t="shared" si="19"/>
        <v>126038</v>
      </c>
      <c r="L215" s="140" t="s">
        <v>385</v>
      </c>
    </row>
    <row r="216" spans="2:12" ht="16.5" customHeight="1">
      <c r="B216" s="136">
        <v>404</v>
      </c>
      <c r="C216" s="180"/>
      <c r="D216" s="200" t="s">
        <v>386</v>
      </c>
      <c r="E216" s="254">
        <v>7190</v>
      </c>
      <c r="F216" s="139">
        <v>38</v>
      </c>
      <c r="G216" s="139">
        <v>23</v>
      </c>
      <c r="H216" s="139">
        <v>0</v>
      </c>
      <c r="I216" s="174">
        <f t="shared" si="18"/>
        <v>7251</v>
      </c>
      <c r="J216" s="174">
        <v>0</v>
      </c>
      <c r="K216" s="242">
        <f t="shared" si="19"/>
        <v>7251</v>
      </c>
      <c r="L216" s="140" t="s">
        <v>387</v>
      </c>
    </row>
    <row r="217" spans="2:12" ht="16.5" customHeight="1">
      <c r="B217" s="136">
        <v>405</v>
      </c>
      <c r="C217" s="180"/>
      <c r="D217" s="200" t="s">
        <v>388</v>
      </c>
      <c r="E217" s="254">
        <v>0</v>
      </c>
      <c r="F217" s="139">
        <v>0</v>
      </c>
      <c r="G217" s="139">
        <v>0</v>
      </c>
      <c r="H217" s="139">
        <v>0</v>
      </c>
      <c r="I217" s="174">
        <f t="shared" si="18"/>
        <v>0</v>
      </c>
      <c r="J217" s="174">
        <v>0</v>
      </c>
      <c r="K217" s="242">
        <f t="shared" si="19"/>
        <v>0</v>
      </c>
      <c r="L217" s="140" t="s">
        <v>389</v>
      </c>
    </row>
    <row r="218" spans="2:12" ht="16.5" customHeight="1">
      <c r="B218" s="136">
        <v>406</v>
      </c>
      <c r="C218" s="180"/>
      <c r="D218" s="200" t="s">
        <v>390</v>
      </c>
      <c r="E218" s="254">
        <v>0</v>
      </c>
      <c r="F218" s="139">
        <v>0</v>
      </c>
      <c r="G218" s="139">
        <v>0</v>
      </c>
      <c r="H218" s="139">
        <v>0</v>
      </c>
      <c r="I218" s="174">
        <f t="shared" si="18"/>
        <v>0</v>
      </c>
      <c r="J218" s="174">
        <v>0</v>
      </c>
      <c r="K218" s="242">
        <f t="shared" si="19"/>
        <v>0</v>
      </c>
      <c r="L218" s="140" t="s">
        <v>391</v>
      </c>
    </row>
    <row r="219" spans="2:12" ht="16.5" customHeight="1">
      <c r="B219" s="136">
        <v>407</v>
      </c>
      <c r="C219" s="180"/>
      <c r="D219" s="200" t="s">
        <v>392</v>
      </c>
      <c r="E219" s="254">
        <v>0</v>
      </c>
      <c r="F219" s="139">
        <v>0</v>
      </c>
      <c r="G219" s="139">
        <v>0</v>
      </c>
      <c r="H219" s="139">
        <v>0</v>
      </c>
      <c r="I219" s="174">
        <f t="shared" si="18"/>
        <v>0</v>
      </c>
      <c r="J219" s="174">
        <v>0</v>
      </c>
      <c r="K219" s="242">
        <f t="shared" si="19"/>
        <v>0</v>
      </c>
      <c r="L219" s="140" t="s">
        <v>393</v>
      </c>
    </row>
    <row r="220" spans="2:12" ht="16.5" customHeight="1">
      <c r="B220" s="136">
        <v>408</v>
      </c>
      <c r="C220" s="180"/>
      <c r="D220" s="200" t="s">
        <v>394</v>
      </c>
      <c r="E220" s="254">
        <v>18565</v>
      </c>
      <c r="F220" s="139">
        <v>0</v>
      </c>
      <c r="G220" s="139">
        <v>0</v>
      </c>
      <c r="H220" s="139">
        <v>0</v>
      </c>
      <c r="I220" s="174">
        <f t="shared" si="18"/>
        <v>18565</v>
      </c>
      <c r="J220" s="174">
        <v>0</v>
      </c>
      <c r="K220" s="242">
        <f t="shared" si="19"/>
        <v>18565</v>
      </c>
      <c r="L220" s="140" t="s">
        <v>395</v>
      </c>
    </row>
    <row r="221" spans="2:12" ht="16.5" customHeight="1">
      <c r="B221" s="136">
        <v>409</v>
      </c>
      <c r="C221" s="180"/>
      <c r="D221" s="200" t="s">
        <v>396</v>
      </c>
      <c r="E221" s="254">
        <v>0</v>
      </c>
      <c r="F221" s="139">
        <v>270009</v>
      </c>
      <c r="G221" s="139">
        <v>0</v>
      </c>
      <c r="H221" s="139">
        <v>0</v>
      </c>
      <c r="I221" s="174">
        <f t="shared" si="18"/>
        <v>270009</v>
      </c>
      <c r="J221" s="174">
        <v>0</v>
      </c>
      <c r="K221" s="242">
        <f t="shared" si="19"/>
        <v>270009</v>
      </c>
      <c r="L221" s="140" t="s">
        <v>397</v>
      </c>
    </row>
    <row r="222" spans="2:12" ht="16.5" customHeight="1">
      <c r="B222" s="136">
        <v>410</v>
      </c>
      <c r="C222" s="180"/>
      <c r="D222" s="200" t="s">
        <v>398</v>
      </c>
      <c r="E222" s="254">
        <v>0</v>
      </c>
      <c r="F222" s="139">
        <v>0</v>
      </c>
      <c r="G222" s="139">
        <v>0</v>
      </c>
      <c r="H222" s="139">
        <v>0</v>
      </c>
      <c r="I222" s="174">
        <f t="shared" si="18"/>
        <v>0</v>
      </c>
      <c r="J222" s="174">
        <v>0</v>
      </c>
      <c r="K222" s="242">
        <f t="shared" si="19"/>
        <v>0</v>
      </c>
      <c r="L222" s="140" t="s">
        <v>399</v>
      </c>
    </row>
    <row r="223" spans="2:12" ht="16.5" customHeight="1">
      <c r="B223" s="136">
        <v>411</v>
      </c>
      <c r="C223" s="180"/>
      <c r="D223" s="200" t="s">
        <v>400</v>
      </c>
      <c r="E223" s="254">
        <v>10397</v>
      </c>
      <c r="F223" s="139">
        <v>0</v>
      </c>
      <c r="G223" s="139">
        <v>0</v>
      </c>
      <c r="H223" s="139">
        <v>0</v>
      </c>
      <c r="I223" s="174">
        <f t="shared" si="18"/>
        <v>10397</v>
      </c>
      <c r="J223" s="174">
        <v>0</v>
      </c>
      <c r="K223" s="242">
        <f t="shared" si="19"/>
        <v>10397</v>
      </c>
      <c r="L223" s="140" t="s">
        <v>401</v>
      </c>
    </row>
    <row r="224" spans="2:12" ht="16.5" customHeight="1">
      <c r="B224" s="136">
        <v>412</v>
      </c>
      <c r="C224" s="180"/>
      <c r="D224" s="200" t="s">
        <v>402</v>
      </c>
      <c r="E224" s="255" t="s">
        <v>168</v>
      </c>
      <c r="F224" s="152" t="s">
        <v>168</v>
      </c>
      <c r="G224" s="152" t="s">
        <v>168</v>
      </c>
      <c r="H224" s="139">
        <v>0</v>
      </c>
      <c r="I224" s="174">
        <f t="shared" si="18"/>
        <v>0</v>
      </c>
      <c r="J224" s="174">
        <v>0</v>
      </c>
      <c r="K224" s="242">
        <f t="shared" si="19"/>
        <v>0</v>
      </c>
      <c r="L224" s="140" t="s">
        <v>403</v>
      </c>
    </row>
    <row r="225" spans="1:13" ht="16.5" customHeight="1">
      <c r="B225" s="136">
        <v>413</v>
      </c>
      <c r="C225" s="180"/>
      <c r="D225" s="200" t="s">
        <v>404</v>
      </c>
      <c r="E225" s="254">
        <v>108</v>
      </c>
      <c r="F225" s="139">
        <v>165</v>
      </c>
      <c r="G225" s="139">
        <v>8690</v>
      </c>
      <c r="H225" s="139">
        <v>391</v>
      </c>
      <c r="I225" s="174">
        <f t="shared" si="18"/>
        <v>9354</v>
      </c>
      <c r="J225" s="174">
        <v>0</v>
      </c>
      <c r="K225" s="242">
        <f t="shared" si="19"/>
        <v>9354</v>
      </c>
      <c r="L225" s="140" t="s">
        <v>405</v>
      </c>
    </row>
    <row r="226" spans="1:13" ht="16.5" customHeight="1">
      <c r="B226" s="136">
        <v>414</v>
      </c>
      <c r="C226" s="180"/>
      <c r="D226" s="200" t="s">
        <v>289</v>
      </c>
      <c r="E226" s="255" t="s">
        <v>168</v>
      </c>
      <c r="F226" s="152" t="s">
        <v>168</v>
      </c>
      <c r="G226" s="152" t="s">
        <v>168</v>
      </c>
      <c r="H226" s="139">
        <v>116427</v>
      </c>
      <c r="I226" s="174">
        <f t="shared" si="18"/>
        <v>116427</v>
      </c>
      <c r="J226" s="174">
        <v>0</v>
      </c>
      <c r="K226" s="242">
        <f t="shared" si="19"/>
        <v>116427</v>
      </c>
      <c r="L226" s="140" t="s">
        <v>406</v>
      </c>
    </row>
    <row r="227" spans="1:13" ht="16.5" customHeight="1">
      <c r="B227" s="136">
        <v>415</v>
      </c>
      <c r="C227" s="180"/>
      <c r="D227" s="200" t="s">
        <v>291</v>
      </c>
      <c r="E227" s="255" t="s">
        <v>168</v>
      </c>
      <c r="F227" s="152" t="s">
        <v>168</v>
      </c>
      <c r="G227" s="152" t="s">
        <v>168</v>
      </c>
      <c r="H227" s="139">
        <v>6732</v>
      </c>
      <c r="I227" s="174">
        <f t="shared" si="18"/>
        <v>6732</v>
      </c>
      <c r="J227" s="174">
        <v>0</v>
      </c>
      <c r="K227" s="242">
        <f t="shared" si="19"/>
        <v>6732</v>
      </c>
      <c r="L227" s="140" t="s">
        <v>407</v>
      </c>
    </row>
    <row r="228" spans="1:13" ht="16.5" customHeight="1">
      <c r="B228" s="136">
        <v>416</v>
      </c>
      <c r="C228" s="180"/>
      <c r="D228" s="200" t="s">
        <v>307</v>
      </c>
      <c r="E228" s="255" t="s">
        <v>168</v>
      </c>
      <c r="F228" s="152" t="s">
        <v>168</v>
      </c>
      <c r="G228" s="139">
        <v>6248</v>
      </c>
      <c r="H228" s="152" t="s">
        <v>168</v>
      </c>
      <c r="I228" s="174">
        <f t="shared" si="18"/>
        <v>6248</v>
      </c>
      <c r="J228" s="174">
        <v>0</v>
      </c>
      <c r="K228" s="242">
        <f t="shared" si="19"/>
        <v>6248</v>
      </c>
      <c r="L228" s="140" t="s">
        <v>408</v>
      </c>
    </row>
    <row r="229" spans="1:13" ht="16.5" customHeight="1">
      <c r="B229" s="136">
        <v>417</v>
      </c>
      <c r="C229" s="180"/>
      <c r="D229" s="200" t="s">
        <v>309</v>
      </c>
      <c r="E229" s="255" t="s">
        <v>168</v>
      </c>
      <c r="F229" s="152" t="s">
        <v>168</v>
      </c>
      <c r="G229" s="139">
        <v>-3739</v>
      </c>
      <c r="H229" s="152" t="s">
        <v>168</v>
      </c>
      <c r="I229" s="174">
        <f t="shared" si="18"/>
        <v>-3739</v>
      </c>
      <c r="J229" s="174">
        <v>0</v>
      </c>
      <c r="K229" s="242">
        <f t="shared" si="19"/>
        <v>-3739</v>
      </c>
      <c r="L229" s="140" t="s">
        <v>409</v>
      </c>
    </row>
    <row r="230" spans="1:13" ht="16.5" customHeight="1">
      <c r="B230" s="136">
        <v>418</v>
      </c>
      <c r="C230" s="180"/>
      <c r="D230" s="200" t="s">
        <v>118</v>
      </c>
      <c r="E230" s="256">
        <v>2236</v>
      </c>
      <c r="F230" s="142">
        <v>755</v>
      </c>
      <c r="G230" s="142">
        <v>1062</v>
      </c>
      <c r="H230" s="142">
        <v>261</v>
      </c>
      <c r="I230" s="224">
        <f t="shared" si="18"/>
        <v>4314</v>
      </c>
      <c r="J230" s="224">
        <v>0</v>
      </c>
      <c r="K230" s="239">
        <f t="shared" si="19"/>
        <v>4314</v>
      </c>
      <c r="L230" s="140" t="s">
        <v>410</v>
      </c>
    </row>
    <row r="231" spans="1:13" ht="16.5" customHeight="1">
      <c r="B231" s="136">
        <v>419</v>
      </c>
      <c r="C231" s="180"/>
      <c r="D231" s="200" t="s">
        <v>411</v>
      </c>
      <c r="E231" s="246">
        <f t="shared" ref="E231:K231" si="20">SUM(E213:E230)</f>
        <v>284218</v>
      </c>
      <c r="F231" s="257">
        <f t="shared" si="20"/>
        <v>272652</v>
      </c>
      <c r="G231" s="247">
        <f t="shared" si="20"/>
        <v>34669</v>
      </c>
      <c r="H231" s="247">
        <f t="shared" si="20"/>
        <v>124838</v>
      </c>
      <c r="I231" s="248">
        <f t="shared" si="20"/>
        <v>716377</v>
      </c>
      <c r="J231" s="248">
        <f t="shared" si="20"/>
        <v>0</v>
      </c>
      <c r="K231" s="258">
        <f t="shared" si="20"/>
        <v>716377</v>
      </c>
      <c r="L231" s="140" t="s">
        <v>412</v>
      </c>
    </row>
    <row r="232" spans="1:13" ht="16.5" customHeight="1">
      <c r="B232" s="136"/>
      <c r="C232" s="180"/>
      <c r="D232" s="200" t="s">
        <v>413</v>
      </c>
      <c r="E232" s="235"/>
      <c r="F232" s="236"/>
      <c r="G232" s="236"/>
      <c r="H232" s="236"/>
      <c r="I232" s="207"/>
      <c r="J232" s="207"/>
      <c r="K232" s="191"/>
      <c r="L232" s="140"/>
    </row>
    <row r="233" spans="1:13" ht="16.5" customHeight="1">
      <c r="A233" s="384"/>
      <c r="B233" s="122">
        <v>420</v>
      </c>
      <c r="C233" s="196"/>
      <c r="D233" s="194" t="s">
        <v>281</v>
      </c>
      <c r="E233" s="252">
        <v>371</v>
      </c>
      <c r="F233" s="135">
        <v>155</v>
      </c>
      <c r="G233" s="135">
        <v>3089</v>
      </c>
      <c r="H233" s="135">
        <v>0</v>
      </c>
      <c r="I233" s="171">
        <f>SUM(E233:H233)</f>
        <v>3615</v>
      </c>
      <c r="J233" s="171">
        <v>0</v>
      </c>
      <c r="K233" s="241">
        <f>SUM(I233:J233)</f>
        <v>3615</v>
      </c>
      <c r="L233" s="111" t="s">
        <v>414</v>
      </c>
      <c r="M233" s="385">
        <v>45</v>
      </c>
    </row>
    <row r="234" spans="1:13" ht="16.5" customHeight="1" thickBot="1">
      <c r="A234" s="384"/>
      <c r="B234" s="153">
        <v>421</v>
      </c>
      <c r="C234" s="259"/>
      <c r="D234" s="208" t="s">
        <v>415</v>
      </c>
      <c r="E234" s="260">
        <v>61346</v>
      </c>
      <c r="F234" s="158">
        <v>1199</v>
      </c>
      <c r="G234" s="158">
        <v>835</v>
      </c>
      <c r="H234" s="158">
        <v>3895</v>
      </c>
      <c r="I234" s="187">
        <f>SUM(E234:H234)</f>
        <v>67275</v>
      </c>
      <c r="J234" s="187">
        <v>0</v>
      </c>
      <c r="K234" s="210">
        <f>SUM(I234:J234)</f>
        <v>67275</v>
      </c>
      <c r="L234" s="159" t="s">
        <v>416</v>
      </c>
      <c r="M234" s="385"/>
    </row>
    <row r="235" spans="1:13" ht="16.5" customHeight="1" thickBot="1"/>
    <row r="236" spans="1:13" ht="15.75" customHeight="1">
      <c r="A236" s="386"/>
      <c r="B236" s="80"/>
      <c r="C236" s="81"/>
      <c r="D236" s="81"/>
      <c r="E236" s="81"/>
      <c r="F236" s="81" t="s">
        <v>86</v>
      </c>
      <c r="G236" s="81"/>
      <c r="H236" s="81"/>
      <c r="I236" s="81"/>
      <c r="J236" s="81"/>
      <c r="K236" s="81"/>
      <c r="L236" s="82"/>
      <c r="M236" s="387" t="s">
        <v>417</v>
      </c>
    </row>
    <row r="237" spans="1:13">
      <c r="A237" s="386"/>
      <c r="B237" s="380" t="s">
        <v>173</v>
      </c>
      <c r="C237" s="381"/>
      <c r="D237" s="381"/>
      <c r="E237" s="381"/>
      <c r="F237" s="381"/>
      <c r="G237" s="381"/>
      <c r="H237" s="381"/>
      <c r="I237" s="381"/>
      <c r="J237" s="381"/>
      <c r="K237" s="381"/>
      <c r="L237" s="83"/>
      <c r="M237" s="387"/>
    </row>
    <row r="238" spans="1:13">
      <c r="A238" s="211"/>
      <c r="B238" s="382" t="s">
        <v>82</v>
      </c>
      <c r="C238" s="383"/>
      <c r="D238" s="383"/>
      <c r="E238" s="383"/>
      <c r="F238" s="383"/>
      <c r="G238" s="383"/>
      <c r="H238" s="383"/>
      <c r="I238" s="383"/>
      <c r="J238" s="383"/>
      <c r="K238" s="383"/>
      <c r="L238" s="84"/>
      <c r="M238" s="212"/>
    </row>
    <row r="239" spans="1:13">
      <c r="B239" s="261"/>
      <c r="C239" s="213"/>
      <c r="D239" s="213"/>
      <c r="E239" s="213"/>
      <c r="F239" s="213"/>
      <c r="G239" s="213"/>
      <c r="H239" s="213"/>
      <c r="I239" s="213"/>
      <c r="J239" s="213"/>
      <c r="K239" s="213"/>
      <c r="L239" s="262"/>
    </row>
    <row r="240" spans="1:13">
      <c r="B240" s="104"/>
      <c r="C240" s="263"/>
      <c r="D240" s="74"/>
      <c r="E240" s="96"/>
      <c r="F240" s="215" t="s">
        <v>85</v>
      </c>
      <c r="G240" s="99" t="s">
        <v>86</v>
      </c>
      <c r="H240" s="96"/>
      <c r="I240" s="215" t="s">
        <v>87</v>
      </c>
      <c r="J240" s="102"/>
      <c r="K240" s="74"/>
      <c r="L240" s="140"/>
    </row>
    <row r="241" spans="2:12">
      <c r="B241" s="104"/>
      <c r="C241" s="105"/>
      <c r="D241" s="74"/>
      <c r="E241" s="109" t="s">
        <v>88</v>
      </c>
      <c r="F241" s="216" t="s">
        <v>89</v>
      </c>
      <c r="G241" s="109" t="s">
        <v>90</v>
      </c>
      <c r="H241" s="106"/>
      <c r="I241" s="216" t="s">
        <v>91</v>
      </c>
      <c r="J241" s="110"/>
      <c r="K241" s="74"/>
      <c r="L241" s="111"/>
    </row>
    <row r="242" spans="2:12">
      <c r="B242" s="104" t="s">
        <v>6</v>
      </c>
      <c r="C242" s="112" t="s">
        <v>92</v>
      </c>
      <c r="D242" s="108" t="s">
        <v>93</v>
      </c>
      <c r="E242" s="219" t="s">
        <v>94</v>
      </c>
      <c r="F242" s="218" t="s">
        <v>95</v>
      </c>
      <c r="G242" s="219" t="s">
        <v>96</v>
      </c>
      <c r="H242" s="113" t="s">
        <v>97</v>
      </c>
      <c r="I242" s="219" t="s">
        <v>98</v>
      </c>
      <c r="J242" s="113" t="s">
        <v>99</v>
      </c>
      <c r="K242" s="108" t="s">
        <v>87</v>
      </c>
      <c r="L242" s="111" t="s">
        <v>6</v>
      </c>
    </row>
    <row r="243" spans="2:12">
      <c r="B243" s="104" t="s">
        <v>100</v>
      </c>
      <c r="C243" s="112" t="s">
        <v>101</v>
      </c>
      <c r="D243" s="108" t="s">
        <v>11</v>
      </c>
      <c r="E243" s="219" t="s">
        <v>12</v>
      </c>
      <c r="F243" s="113" t="s">
        <v>102</v>
      </c>
      <c r="G243" s="219" t="s">
        <v>103</v>
      </c>
      <c r="H243" s="113" t="s">
        <v>104</v>
      </c>
      <c r="I243" s="219" t="s">
        <v>105</v>
      </c>
      <c r="J243" s="113" t="s">
        <v>106</v>
      </c>
      <c r="K243" s="108" t="s">
        <v>107</v>
      </c>
      <c r="L243" s="111" t="s">
        <v>100</v>
      </c>
    </row>
    <row r="244" spans="2:12" ht="16.5" thickBot="1">
      <c r="B244" s="164"/>
      <c r="C244" s="115"/>
      <c r="D244" s="220"/>
      <c r="E244" s="222"/>
      <c r="F244" s="264"/>
      <c r="G244" s="222"/>
      <c r="H244" s="222"/>
      <c r="I244" s="222"/>
      <c r="J244" s="113"/>
      <c r="K244" s="108"/>
      <c r="L244" s="169"/>
    </row>
    <row r="245" spans="2:12" ht="17.850000000000001" customHeight="1">
      <c r="B245" s="104"/>
      <c r="C245" s="123"/>
      <c r="D245" s="200" t="s">
        <v>418</v>
      </c>
      <c r="E245" s="125"/>
      <c r="F245" s="240"/>
      <c r="G245" s="240"/>
      <c r="H245" s="240"/>
      <c r="I245" s="240"/>
      <c r="J245" s="240"/>
      <c r="K245" s="81"/>
      <c r="L245" s="127"/>
    </row>
    <row r="246" spans="2:12" ht="17.850000000000001" customHeight="1">
      <c r="B246" s="104">
        <v>422</v>
      </c>
      <c r="C246" s="123"/>
      <c r="D246" s="194" t="s">
        <v>419</v>
      </c>
      <c r="E246" s="134">
        <v>12553</v>
      </c>
      <c r="F246" s="135">
        <v>0</v>
      </c>
      <c r="G246" s="135">
        <v>0</v>
      </c>
      <c r="H246" s="135">
        <v>0</v>
      </c>
      <c r="I246" s="171">
        <f t="shared" ref="I246:I258" si="21">SUM(E246:H246)</f>
        <v>12553</v>
      </c>
      <c r="J246" s="170">
        <v>0</v>
      </c>
      <c r="K246" s="223">
        <f t="shared" ref="K246:K258" si="22">SUM(I246:J246)</f>
        <v>12553</v>
      </c>
      <c r="L246" s="111" t="s">
        <v>420</v>
      </c>
    </row>
    <row r="247" spans="2:12" ht="17.850000000000001" customHeight="1">
      <c r="B247" s="265">
        <v>423</v>
      </c>
      <c r="C247" s="137"/>
      <c r="D247" s="200" t="s">
        <v>421</v>
      </c>
      <c r="E247" s="204">
        <v>1471</v>
      </c>
      <c r="F247" s="139">
        <v>208</v>
      </c>
      <c r="G247" s="139">
        <v>111</v>
      </c>
      <c r="H247" s="139">
        <v>33</v>
      </c>
      <c r="I247" s="174">
        <f t="shared" si="21"/>
        <v>1823</v>
      </c>
      <c r="J247" s="170">
        <v>0</v>
      </c>
      <c r="K247" s="242">
        <f t="shared" si="22"/>
        <v>1823</v>
      </c>
      <c r="L247" s="140" t="s">
        <v>422</v>
      </c>
    </row>
    <row r="248" spans="2:12" ht="17.850000000000001" customHeight="1">
      <c r="B248" s="265">
        <v>424</v>
      </c>
      <c r="C248" s="137"/>
      <c r="D248" s="200" t="s">
        <v>423</v>
      </c>
      <c r="E248" s="204">
        <v>0</v>
      </c>
      <c r="F248" s="139">
        <v>0</v>
      </c>
      <c r="G248" s="139">
        <v>0</v>
      </c>
      <c r="H248" s="139">
        <v>0</v>
      </c>
      <c r="I248" s="174">
        <f t="shared" si="21"/>
        <v>0</v>
      </c>
      <c r="J248" s="170">
        <v>0</v>
      </c>
      <c r="K248" s="242">
        <f t="shared" si="22"/>
        <v>0</v>
      </c>
      <c r="L248" s="140" t="s">
        <v>424</v>
      </c>
    </row>
    <row r="249" spans="2:12" ht="17.850000000000001" customHeight="1">
      <c r="B249" s="265">
        <v>425</v>
      </c>
      <c r="C249" s="137"/>
      <c r="D249" s="200" t="s">
        <v>396</v>
      </c>
      <c r="E249" s="204">
        <v>0</v>
      </c>
      <c r="F249" s="139">
        <v>16463</v>
      </c>
      <c r="G249" s="139">
        <v>0</v>
      </c>
      <c r="H249" s="139">
        <v>0</v>
      </c>
      <c r="I249" s="174">
        <f t="shared" si="21"/>
        <v>16463</v>
      </c>
      <c r="J249" s="170">
        <v>0</v>
      </c>
      <c r="K249" s="242">
        <f t="shared" si="22"/>
        <v>16463</v>
      </c>
      <c r="L249" s="140" t="s">
        <v>425</v>
      </c>
    </row>
    <row r="250" spans="2:12" ht="17.850000000000001" customHeight="1">
      <c r="B250" s="265">
        <v>426</v>
      </c>
      <c r="C250" s="137"/>
      <c r="D250" s="200" t="s">
        <v>398</v>
      </c>
      <c r="E250" s="204">
        <v>0</v>
      </c>
      <c r="F250" s="139">
        <v>0</v>
      </c>
      <c r="G250" s="139">
        <v>0</v>
      </c>
      <c r="H250" s="139">
        <v>0</v>
      </c>
      <c r="I250" s="174">
        <f t="shared" si="21"/>
        <v>0</v>
      </c>
      <c r="J250" s="170">
        <v>0</v>
      </c>
      <c r="K250" s="242">
        <f t="shared" si="22"/>
        <v>0</v>
      </c>
      <c r="L250" s="140" t="s">
        <v>426</v>
      </c>
    </row>
    <row r="251" spans="2:12" ht="17.850000000000001" customHeight="1">
      <c r="B251" s="265">
        <v>427</v>
      </c>
      <c r="C251" s="137"/>
      <c r="D251" s="200" t="s">
        <v>400</v>
      </c>
      <c r="E251" s="204">
        <v>55</v>
      </c>
      <c r="F251" s="139">
        <v>0</v>
      </c>
      <c r="G251" s="139">
        <v>0</v>
      </c>
      <c r="H251" s="139">
        <v>0</v>
      </c>
      <c r="I251" s="174">
        <f t="shared" si="21"/>
        <v>55</v>
      </c>
      <c r="J251" s="170">
        <v>0</v>
      </c>
      <c r="K251" s="242">
        <f t="shared" si="22"/>
        <v>55</v>
      </c>
      <c r="L251" s="140" t="s">
        <v>427</v>
      </c>
    </row>
    <row r="252" spans="2:12" ht="17.850000000000001" customHeight="1">
      <c r="B252" s="265">
        <v>428</v>
      </c>
      <c r="C252" s="137"/>
      <c r="D252" s="200" t="s">
        <v>402</v>
      </c>
      <c r="E252" s="201" t="s">
        <v>168</v>
      </c>
      <c r="F252" s="152" t="s">
        <v>168</v>
      </c>
      <c r="G252" s="152" t="s">
        <v>168</v>
      </c>
      <c r="H252" s="139">
        <v>353</v>
      </c>
      <c r="I252" s="174">
        <f t="shared" si="21"/>
        <v>353</v>
      </c>
      <c r="J252" s="174">
        <v>0</v>
      </c>
      <c r="K252" s="242">
        <f t="shared" si="22"/>
        <v>353</v>
      </c>
      <c r="L252" s="140" t="s">
        <v>428</v>
      </c>
    </row>
    <row r="253" spans="2:12" ht="17.850000000000001" customHeight="1">
      <c r="B253" s="265">
        <v>429</v>
      </c>
      <c r="C253" s="137"/>
      <c r="D253" s="200" t="s">
        <v>404</v>
      </c>
      <c r="E253" s="204">
        <v>0</v>
      </c>
      <c r="F253" s="139">
        <v>0</v>
      </c>
      <c r="G253" s="139">
        <v>0</v>
      </c>
      <c r="H253" s="139">
        <v>0</v>
      </c>
      <c r="I253" s="174">
        <f t="shared" si="21"/>
        <v>0</v>
      </c>
      <c r="J253" s="174">
        <v>0</v>
      </c>
      <c r="K253" s="242">
        <f t="shared" si="22"/>
        <v>0</v>
      </c>
      <c r="L253" s="140" t="s">
        <v>429</v>
      </c>
    </row>
    <row r="254" spans="2:12" ht="17.850000000000001" customHeight="1">
      <c r="B254" s="265">
        <v>430</v>
      </c>
      <c r="C254" s="137"/>
      <c r="D254" s="200" t="s">
        <v>289</v>
      </c>
      <c r="E254" s="201" t="s">
        <v>168</v>
      </c>
      <c r="F254" s="152" t="s">
        <v>168</v>
      </c>
      <c r="G254" s="152" t="s">
        <v>168</v>
      </c>
      <c r="H254" s="139">
        <v>31062</v>
      </c>
      <c r="I254" s="174">
        <f t="shared" si="21"/>
        <v>31062</v>
      </c>
      <c r="J254" s="174">
        <v>0</v>
      </c>
      <c r="K254" s="242">
        <f t="shared" si="22"/>
        <v>31062</v>
      </c>
      <c r="L254" s="140" t="s">
        <v>430</v>
      </c>
    </row>
    <row r="255" spans="2:12" ht="17.850000000000001" customHeight="1">
      <c r="B255" s="265">
        <v>431</v>
      </c>
      <c r="C255" s="137"/>
      <c r="D255" s="200" t="s">
        <v>291</v>
      </c>
      <c r="E255" s="201" t="s">
        <v>168</v>
      </c>
      <c r="F255" s="152" t="s">
        <v>168</v>
      </c>
      <c r="G255" s="152" t="s">
        <v>168</v>
      </c>
      <c r="H255" s="139">
        <v>0</v>
      </c>
      <c r="I255" s="174">
        <f t="shared" si="21"/>
        <v>0</v>
      </c>
      <c r="J255" s="174">
        <v>0</v>
      </c>
      <c r="K255" s="242">
        <f t="shared" si="22"/>
        <v>0</v>
      </c>
      <c r="L255" s="140" t="s">
        <v>431</v>
      </c>
    </row>
    <row r="256" spans="2:12" ht="17.850000000000001" customHeight="1">
      <c r="B256" s="265">
        <v>432</v>
      </c>
      <c r="C256" s="137"/>
      <c r="D256" s="200" t="s">
        <v>307</v>
      </c>
      <c r="E256" s="201" t="s">
        <v>168</v>
      </c>
      <c r="F256" s="152" t="s">
        <v>168</v>
      </c>
      <c r="G256" s="139">
        <v>0</v>
      </c>
      <c r="H256" s="152" t="s">
        <v>168</v>
      </c>
      <c r="I256" s="248">
        <f t="shared" si="21"/>
        <v>0</v>
      </c>
      <c r="J256" s="248">
        <v>0</v>
      </c>
      <c r="K256" s="242">
        <f t="shared" si="22"/>
        <v>0</v>
      </c>
      <c r="L256" s="140" t="s">
        <v>432</v>
      </c>
    </row>
    <row r="257" spans="1:13" ht="17.850000000000001" customHeight="1">
      <c r="B257" s="266">
        <v>433</v>
      </c>
      <c r="C257" s="145"/>
      <c r="D257" s="203" t="s">
        <v>309</v>
      </c>
      <c r="E257" s="201" t="s">
        <v>168</v>
      </c>
      <c r="F257" s="152" t="s">
        <v>168</v>
      </c>
      <c r="G257" s="139">
        <v>-1815</v>
      </c>
      <c r="H257" s="152" t="s">
        <v>168</v>
      </c>
      <c r="I257" s="248">
        <f t="shared" si="21"/>
        <v>-1815</v>
      </c>
      <c r="J257" s="248">
        <v>0</v>
      </c>
      <c r="K257" s="242">
        <f t="shared" si="22"/>
        <v>-1815</v>
      </c>
      <c r="L257" s="147" t="s">
        <v>433</v>
      </c>
    </row>
    <row r="258" spans="1:13" ht="17.850000000000001" customHeight="1">
      <c r="B258" s="104">
        <v>434</v>
      </c>
      <c r="C258" s="123"/>
      <c r="D258" s="194" t="s">
        <v>118</v>
      </c>
      <c r="E258" s="141">
        <v>0</v>
      </c>
      <c r="F258" s="142">
        <v>0</v>
      </c>
      <c r="G258" s="142">
        <v>27</v>
      </c>
      <c r="H258" s="142">
        <v>0</v>
      </c>
      <c r="I258" s="245">
        <f t="shared" si="21"/>
        <v>27</v>
      </c>
      <c r="J258" s="245">
        <v>0</v>
      </c>
      <c r="K258" s="239">
        <f t="shared" si="22"/>
        <v>27</v>
      </c>
      <c r="L258" s="111" t="s">
        <v>434</v>
      </c>
    </row>
    <row r="259" spans="1:13" ht="17.850000000000001" customHeight="1">
      <c r="B259" s="265">
        <v>435</v>
      </c>
      <c r="C259" s="137"/>
      <c r="D259" s="200" t="s">
        <v>435</v>
      </c>
      <c r="E259" s="231">
        <f t="shared" ref="E259:K259" si="23">SUM(E233:E234,E246:E258)</f>
        <v>75796</v>
      </c>
      <c r="F259" s="232">
        <f t="shared" si="23"/>
        <v>18025</v>
      </c>
      <c r="G259" s="232">
        <f t="shared" si="23"/>
        <v>2247</v>
      </c>
      <c r="H259" s="232">
        <f t="shared" si="23"/>
        <v>35343</v>
      </c>
      <c r="I259" s="233">
        <f t="shared" si="23"/>
        <v>131411</v>
      </c>
      <c r="J259" s="233">
        <f t="shared" si="23"/>
        <v>0</v>
      </c>
      <c r="K259" s="234">
        <f t="shared" si="23"/>
        <v>131411</v>
      </c>
      <c r="L259" s="140" t="s">
        <v>436</v>
      </c>
    </row>
    <row r="260" spans="1:13" ht="17.850000000000001" customHeight="1">
      <c r="B260" s="265"/>
      <c r="C260" s="137"/>
      <c r="D260" s="200" t="s">
        <v>437</v>
      </c>
      <c r="E260" s="205"/>
      <c r="F260" s="206"/>
      <c r="G260" s="206"/>
      <c r="H260" s="206"/>
      <c r="I260" s="267"/>
      <c r="J260" s="267"/>
      <c r="K260" s="191"/>
      <c r="L260" s="140"/>
    </row>
    <row r="261" spans="1:13" ht="17.850000000000001" customHeight="1">
      <c r="B261" s="104">
        <v>501</v>
      </c>
      <c r="C261" s="123"/>
      <c r="D261" s="194" t="s">
        <v>438</v>
      </c>
      <c r="E261" s="134">
        <v>53</v>
      </c>
      <c r="F261" s="135">
        <v>0</v>
      </c>
      <c r="G261" s="135">
        <v>1</v>
      </c>
      <c r="H261" s="198" t="s">
        <v>168</v>
      </c>
      <c r="I261" s="171">
        <f>SUM(E261:H261)</f>
        <v>54</v>
      </c>
      <c r="J261" s="171">
        <v>0</v>
      </c>
      <c r="K261" s="223">
        <f>SUM(I261:J261)</f>
        <v>54</v>
      </c>
      <c r="L261" s="111" t="s">
        <v>439</v>
      </c>
    </row>
    <row r="262" spans="1:13" ht="17.850000000000001" customHeight="1">
      <c r="B262" s="265">
        <v>502</v>
      </c>
      <c r="C262" s="137"/>
      <c r="D262" s="200" t="s">
        <v>440</v>
      </c>
      <c r="E262" s="204">
        <v>41</v>
      </c>
      <c r="F262" s="139">
        <v>8766</v>
      </c>
      <c r="G262" s="139">
        <v>108</v>
      </c>
      <c r="H262" s="152" t="s">
        <v>168</v>
      </c>
      <c r="I262" s="174">
        <f>SUM(E262:H262)</f>
        <v>8915</v>
      </c>
      <c r="J262" s="229" t="s">
        <v>168</v>
      </c>
      <c r="K262" s="242">
        <f>SUM(I262:J262)</f>
        <v>8915</v>
      </c>
      <c r="L262" s="140" t="s">
        <v>441</v>
      </c>
    </row>
    <row r="263" spans="1:13" ht="17.850000000000001" customHeight="1">
      <c r="B263" s="265">
        <v>503</v>
      </c>
      <c r="C263" s="137"/>
      <c r="D263" s="200" t="s">
        <v>442</v>
      </c>
      <c r="E263" s="204">
        <v>0</v>
      </c>
      <c r="F263" s="139">
        <v>0</v>
      </c>
      <c r="G263" s="139">
        <v>0</v>
      </c>
      <c r="H263" s="152" t="s">
        <v>168</v>
      </c>
      <c r="I263" s="174">
        <f>SUM(E263:H263)</f>
        <v>0</v>
      </c>
      <c r="J263" s="230" t="s">
        <v>168</v>
      </c>
      <c r="K263" s="242">
        <f>SUM(I263:J263)</f>
        <v>0</v>
      </c>
      <c r="L263" s="140" t="s">
        <v>443</v>
      </c>
    </row>
    <row r="264" spans="1:13" ht="17.850000000000001" customHeight="1">
      <c r="B264" s="265">
        <v>504</v>
      </c>
      <c r="C264" s="137"/>
      <c r="D264" s="200" t="s">
        <v>444</v>
      </c>
      <c r="E264" s="201" t="s">
        <v>168</v>
      </c>
      <c r="F264" s="152" t="s">
        <v>168</v>
      </c>
      <c r="G264" s="152" t="s">
        <v>168</v>
      </c>
      <c r="H264" s="139">
        <v>2290</v>
      </c>
      <c r="I264" s="174">
        <f>SUM(E264:H264)</f>
        <v>2290</v>
      </c>
      <c r="J264" s="174">
        <v>0</v>
      </c>
      <c r="K264" s="242">
        <f>SUM(I264:J264)</f>
        <v>2290</v>
      </c>
      <c r="L264" s="140" t="s">
        <v>445</v>
      </c>
    </row>
    <row r="265" spans="1:13" ht="17.850000000000001" customHeight="1">
      <c r="A265" s="181"/>
      <c r="B265" s="265">
        <v>505</v>
      </c>
      <c r="C265" s="137"/>
      <c r="D265" s="200" t="s">
        <v>289</v>
      </c>
      <c r="E265" s="268" t="s">
        <v>168</v>
      </c>
      <c r="F265" s="269" t="s">
        <v>168</v>
      </c>
      <c r="G265" s="269" t="s">
        <v>168</v>
      </c>
      <c r="H265" s="142">
        <v>49</v>
      </c>
      <c r="I265" s="224">
        <f>SUM(E265:H265)</f>
        <v>49</v>
      </c>
      <c r="J265" s="224">
        <v>0</v>
      </c>
      <c r="K265" s="239">
        <f>SUM(I265:J265)</f>
        <v>49</v>
      </c>
      <c r="L265" s="140" t="s">
        <v>446</v>
      </c>
      <c r="M265" s="182"/>
    </row>
    <row r="266" spans="1:13" ht="17.850000000000001" customHeight="1">
      <c r="A266" s="181"/>
      <c r="B266" s="265">
        <v>506</v>
      </c>
      <c r="C266" s="180"/>
      <c r="D266" s="200" t="s">
        <v>447</v>
      </c>
      <c r="E266" s="231">
        <f t="shared" ref="E266:K266" si="24">SUM(E261:E265)</f>
        <v>94</v>
      </c>
      <c r="F266" s="232">
        <f t="shared" si="24"/>
        <v>8766</v>
      </c>
      <c r="G266" s="232">
        <f t="shared" si="24"/>
        <v>109</v>
      </c>
      <c r="H266" s="232">
        <f t="shared" si="24"/>
        <v>2339</v>
      </c>
      <c r="I266" s="233">
        <f t="shared" si="24"/>
        <v>11308</v>
      </c>
      <c r="J266" s="233">
        <f t="shared" si="24"/>
        <v>0</v>
      </c>
      <c r="K266" s="234">
        <f t="shared" si="24"/>
        <v>11308</v>
      </c>
      <c r="L266" s="140" t="s">
        <v>448</v>
      </c>
      <c r="M266" s="182"/>
    </row>
    <row r="267" spans="1:13" ht="17.850000000000001" customHeight="1">
      <c r="A267" s="390" t="s">
        <v>449</v>
      </c>
      <c r="B267" s="265"/>
      <c r="C267" s="180"/>
      <c r="D267" s="200" t="s">
        <v>450</v>
      </c>
      <c r="E267" s="205"/>
      <c r="F267" s="206"/>
      <c r="G267" s="206"/>
      <c r="H267" s="206"/>
      <c r="I267" s="207"/>
      <c r="J267" s="207"/>
      <c r="K267" s="191"/>
      <c r="L267" s="140"/>
      <c r="M267" s="389" t="s">
        <v>0</v>
      </c>
    </row>
    <row r="268" spans="1:13" ht="17.850000000000001" customHeight="1">
      <c r="A268" s="390"/>
      <c r="B268" s="104">
        <v>507</v>
      </c>
      <c r="C268" s="196" t="s">
        <v>209</v>
      </c>
      <c r="D268" s="194" t="s">
        <v>281</v>
      </c>
      <c r="E268" s="134">
        <v>2245</v>
      </c>
      <c r="F268" s="135">
        <v>48</v>
      </c>
      <c r="G268" s="135">
        <v>4379</v>
      </c>
      <c r="H268" s="135">
        <v>424</v>
      </c>
      <c r="I268" s="171">
        <f t="shared" ref="I268:I277" si="25">SUM(E268:H268)</f>
        <v>7096</v>
      </c>
      <c r="J268" s="229" t="s">
        <v>168</v>
      </c>
      <c r="K268" s="223">
        <f t="shared" ref="K268:K277" si="26">SUM(I268:J268)</f>
        <v>7096</v>
      </c>
      <c r="L268" s="111" t="s">
        <v>451</v>
      </c>
      <c r="M268" s="389"/>
    </row>
    <row r="269" spans="1:13" ht="17.850000000000001" customHeight="1">
      <c r="A269" s="390" t="s">
        <v>78</v>
      </c>
      <c r="B269" s="265">
        <v>508</v>
      </c>
      <c r="C269" s="180" t="s">
        <v>209</v>
      </c>
      <c r="D269" s="200" t="s">
        <v>452</v>
      </c>
      <c r="E269" s="204">
        <v>4961</v>
      </c>
      <c r="F269" s="139">
        <v>35319</v>
      </c>
      <c r="G269" s="139">
        <v>101476</v>
      </c>
      <c r="H269" s="139">
        <v>229</v>
      </c>
      <c r="I269" s="174">
        <f t="shared" si="25"/>
        <v>141985</v>
      </c>
      <c r="J269" s="230" t="s">
        <v>168</v>
      </c>
      <c r="K269" s="242">
        <f t="shared" si="26"/>
        <v>141985</v>
      </c>
      <c r="L269" s="140" t="s">
        <v>453</v>
      </c>
      <c r="M269" s="389"/>
    </row>
    <row r="270" spans="1:13" ht="17.850000000000001" customHeight="1">
      <c r="A270" s="390"/>
      <c r="B270" s="265">
        <v>509</v>
      </c>
      <c r="C270" s="180" t="s">
        <v>209</v>
      </c>
      <c r="D270" s="200" t="s">
        <v>454</v>
      </c>
      <c r="E270" s="204">
        <v>14157</v>
      </c>
      <c r="F270" s="139">
        <v>3627</v>
      </c>
      <c r="G270" s="139">
        <v>18118</v>
      </c>
      <c r="H270" s="139">
        <v>1177</v>
      </c>
      <c r="I270" s="174">
        <f t="shared" si="25"/>
        <v>37079</v>
      </c>
      <c r="J270" s="230" t="s">
        <v>168</v>
      </c>
      <c r="K270" s="242">
        <f t="shared" si="26"/>
        <v>37079</v>
      </c>
      <c r="L270" s="140" t="s">
        <v>455</v>
      </c>
      <c r="M270" s="389"/>
    </row>
    <row r="271" spans="1:13" ht="17.850000000000001" customHeight="1">
      <c r="A271" s="390"/>
      <c r="B271" s="265">
        <v>510</v>
      </c>
      <c r="C271" s="180" t="s">
        <v>209</v>
      </c>
      <c r="D271" s="200" t="s">
        <v>456</v>
      </c>
      <c r="E271" s="204">
        <v>0</v>
      </c>
      <c r="F271" s="139">
        <v>0</v>
      </c>
      <c r="G271" s="139">
        <v>0</v>
      </c>
      <c r="H271" s="139">
        <v>0</v>
      </c>
      <c r="I271" s="174">
        <f t="shared" si="25"/>
        <v>0</v>
      </c>
      <c r="J271" s="230" t="s">
        <v>168</v>
      </c>
      <c r="K271" s="242">
        <f t="shared" si="26"/>
        <v>0</v>
      </c>
      <c r="L271" s="140" t="s">
        <v>457</v>
      </c>
      <c r="M271" s="389"/>
    </row>
    <row r="272" spans="1:13" ht="17.850000000000001" customHeight="1">
      <c r="A272" s="390"/>
      <c r="B272" s="265">
        <v>511</v>
      </c>
      <c r="C272" s="180" t="s">
        <v>209</v>
      </c>
      <c r="D272" s="200" t="s">
        <v>402</v>
      </c>
      <c r="E272" s="201" t="s">
        <v>168</v>
      </c>
      <c r="F272" s="152" t="s">
        <v>168</v>
      </c>
      <c r="G272" s="152" t="s">
        <v>168</v>
      </c>
      <c r="H272" s="139">
        <v>0</v>
      </c>
      <c r="I272" s="174">
        <f t="shared" si="25"/>
        <v>0</v>
      </c>
      <c r="J272" s="230" t="s">
        <v>168</v>
      </c>
      <c r="K272" s="242">
        <f t="shared" si="26"/>
        <v>0</v>
      </c>
      <c r="L272" s="140" t="s">
        <v>458</v>
      </c>
      <c r="M272" s="389"/>
    </row>
    <row r="273" spans="1:13" ht="17.850000000000001" customHeight="1">
      <c r="A273" s="390"/>
      <c r="B273" s="265">
        <v>512</v>
      </c>
      <c r="C273" s="180" t="s">
        <v>209</v>
      </c>
      <c r="D273" s="200" t="s">
        <v>289</v>
      </c>
      <c r="E273" s="201" t="s">
        <v>168</v>
      </c>
      <c r="F273" s="152" t="s">
        <v>168</v>
      </c>
      <c r="G273" s="152" t="s">
        <v>168</v>
      </c>
      <c r="H273" s="139">
        <v>8752</v>
      </c>
      <c r="I273" s="174">
        <f t="shared" si="25"/>
        <v>8752</v>
      </c>
      <c r="J273" s="230" t="s">
        <v>168</v>
      </c>
      <c r="K273" s="242">
        <f t="shared" si="26"/>
        <v>8752</v>
      </c>
      <c r="L273" s="140" t="s">
        <v>459</v>
      </c>
      <c r="M273" s="389"/>
    </row>
    <row r="274" spans="1:13" ht="17.850000000000001" customHeight="1">
      <c r="A274" s="390"/>
      <c r="B274" s="265">
        <v>513</v>
      </c>
      <c r="C274" s="180" t="s">
        <v>209</v>
      </c>
      <c r="D274" s="200" t="s">
        <v>460</v>
      </c>
      <c r="E274" s="201" t="s">
        <v>168</v>
      </c>
      <c r="F274" s="152" t="s">
        <v>168</v>
      </c>
      <c r="G274" s="152" t="s">
        <v>168</v>
      </c>
      <c r="H274" s="139">
        <v>2144</v>
      </c>
      <c r="I274" s="174">
        <f t="shared" si="25"/>
        <v>2144</v>
      </c>
      <c r="J274" s="230" t="s">
        <v>168</v>
      </c>
      <c r="K274" s="242">
        <f t="shared" si="26"/>
        <v>2144</v>
      </c>
      <c r="L274" s="140" t="s">
        <v>461</v>
      </c>
      <c r="M274" s="389"/>
    </row>
    <row r="275" spans="1:13" ht="17.850000000000001" customHeight="1">
      <c r="A275" s="390"/>
      <c r="B275" s="265">
        <v>514</v>
      </c>
      <c r="C275" s="180" t="s">
        <v>209</v>
      </c>
      <c r="D275" s="200" t="s">
        <v>307</v>
      </c>
      <c r="E275" s="201" t="s">
        <v>168</v>
      </c>
      <c r="F275" s="152" t="s">
        <v>168</v>
      </c>
      <c r="G275" s="139">
        <v>0</v>
      </c>
      <c r="H275" s="152" t="s">
        <v>168</v>
      </c>
      <c r="I275" s="174">
        <f t="shared" si="25"/>
        <v>0</v>
      </c>
      <c r="J275" s="230" t="s">
        <v>168</v>
      </c>
      <c r="K275" s="242">
        <f t="shared" si="26"/>
        <v>0</v>
      </c>
      <c r="L275" s="140" t="s">
        <v>462</v>
      </c>
      <c r="M275" s="389"/>
    </row>
    <row r="276" spans="1:13" ht="17.850000000000001" customHeight="1">
      <c r="A276" s="390"/>
      <c r="B276" s="265">
        <v>515</v>
      </c>
      <c r="C276" s="180" t="s">
        <v>209</v>
      </c>
      <c r="D276" s="200" t="s">
        <v>309</v>
      </c>
      <c r="E276" s="201" t="s">
        <v>168</v>
      </c>
      <c r="F276" s="152" t="s">
        <v>168</v>
      </c>
      <c r="G276" s="139">
        <v>0</v>
      </c>
      <c r="H276" s="152" t="s">
        <v>168</v>
      </c>
      <c r="I276" s="174">
        <f t="shared" si="25"/>
        <v>0</v>
      </c>
      <c r="J276" s="230" t="s">
        <v>168</v>
      </c>
      <c r="K276" s="242">
        <f t="shared" si="26"/>
        <v>0</v>
      </c>
      <c r="L276" s="140" t="s">
        <v>463</v>
      </c>
      <c r="M276" s="389"/>
    </row>
    <row r="277" spans="1:13" ht="17.850000000000001" customHeight="1">
      <c r="A277" s="390"/>
      <c r="B277" s="265">
        <v>516</v>
      </c>
      <c r="C277" s="180" t="s">
        <v>209</v>
      </c>
      <c r="D277" s="200" t="s">
        <v>118</v>
      </c>
      <c r="E277" s="141">
        <v>0</v>
      </c>
      <c r="F277" s="142">
        <v>0</v>
      </c>
      <c r="G277" s="270">
        <v>0</v>
      </c>
      <c r="H277" s="142">
        <v>0</v>
      </c>
      <c r="I277" s="224">
        <f t="shared" si="25"/>
        <v>0</v>
      </c>
      <c r="J277" s="230" t="s">
        <v>168</v>
      </c>
      <c r="K277" s="239">
        <f t="shared" si="26"/>
        <v>0</v>
      </c>
      <c r="L277" s="140" t="s">
        <v>464</v>
      </c>
      <c r="M277" s="389"/>
    </row>
    <row r="278" spans="1:13" ht="17.850000000000001" customHeight="1" thickBot="1">
      <c r="A278" s="390"/>
      <c r="B278" s="271">
        <v>517</v>
      </c>
      <c r="C278" s="154" t="s">
        <v>209</v>
      </c>
      <c r="D278" s="208" t="s">
        <v>465</v>
      </c>
      <c r="E278" s="272">
        <f>SUM(E268:E277)</f>
        <v>21363</v>
      </c>
      <c r="F278" s="273">
        <f t="shared" ref="F278:K278" si="27">SUM(F268:F277)</f>
        <v>38994</v>
      </c>
      <c r="G278" s="273">
        <f t="shared" si="27"/>
        <v>123973</v>
      </c>
      <c r="H278" s="273">
        <f t="shared" si="27"/>
        <v>12726</v>
      </c>
      <c r="I278" s="273">
        <f t="shared" si="27"/>
        <v>197056</v>
      </c>
      <c r="J278" s="274" t="s">
        <v>168</v>
      </c>
      <c r="K278" s="275">
        <f t="shared" si="27"/>
        <v>197056</v>
      </c>
      <c r="L278" s="159" t="s">
        <v>466</v>
      </c>
      <c r="M278" s="389"/>
    </row>
    <row r="279" spans="1:13" s="73" customFormat="1" ht="17.850000000000001" customHeight="1" thickBot="1">
      <c r="A279" s="181"/>
      <c r="B279" s="74"/>
      <c r="C279" s="189"/>
      <c r="D279" s="194"/>
      <c r="E279" s="276"/>
      <c r="F279" s="276"/>
      <c r="G279" s="276"/>
      <c r="H279" s="276"/>
      <c r="I279" s="276"/>
      <c r="J279" s="277"/>
      <c r="K279" s="276"/>
      <c r="L279" s="74"/>
      <c r="M279" s="193"/>
    </row>
    <row r="280" spans="1:13" ht="17.100000000000001" customHeight="1">
      <c r="A280" s="378" t="s">
        <v>78</v>
      </c>
      <c r="B280" s="80"/>
      <c r="C280" s="81"/>
      <c r="D280" s="81"/>
      <c r="E280" s="81"/>
      <c r="F280" s="81" t="s">
        <v>86</v>
      </c>
      <c r="G280" s="81"/>
      <c r="H280" s="81"/>
      <c r="I280" s="81"/>
      <c r="J280" s="81"/>
      <c r="K280" s="81"/>
      <c r="L280" s="82"/>
      <c r="M280" s="379" t="s">
        <v>0</v>
      </c>
    </row>
    <row r="281" spans="1:13" ht="17.100000000000001" customHeight="1">
      <c r="A281" s="378"/>
      <c r="B281" s="380" t="s">
        <v>173</v>
      </c>
      <c r="C281" s="381"/>
      <c r="D281" s="381"/>
      <c r="E281" s="381"/>
      <c r="F281" s="381"/>
      <c r="G281" s="381"/>
      <c r="H281" s="381"/>
      <c r="I281" s="381"/>
      <c r="J281" s="381"/>
      <c r="K281" s="381"/>
      <c r="L281" s="391"/>
      <c r="M281" s="379"/>
    </row>
    <row r="282" spans="1:13" ht="17.100000000000001" customHeight="1">
      <c r="A282" s="378"/>
      <c r="B282" s="382" t="s">
        <v>82</v>
      </c>
      <c r="C282" s="383"/>
      <c r="D282" s="383"/>
      <c r="E282" s="383"/>
      <c r="F282" s="383"/>
      <c r="G282" s="383"/>
      <c r="H282" s="383"/>
      <c r="I282" s="383"/>
      <c r="J282" s="383"/>
      <c r="K282" s="383"/>
      <c r="L282" s="392"/>
      <c r="M282" s="379"/>
    </row>
    <row r="283" spans="1:13" ht="17.100000000000001" customHeight="1">
      <c r="A283" s="378"/>
      <c r="B283" s="91"/>
      <c r="C283" s="92"/>
      <c r="D283" s="92"/>
      <c r="E283" s="92"/>
      <c r="F283" s="92"/>
      <c r="G283" s="92"/>
      <c r="H283" s="92"/>
      <c r="I283" s="92"/>
      <c r="J283" s="92"/>
      <c r="K283" s="92"/>
      <c r="L283" s="162"/>
      <c r="M283" s="379"/>
    </row>
    <row r="284" spans="1:13" ht="17.100000000000001" customHeight="1">
      <c r="A284" s="378"/>
      <c r="B284" s="104"/>
      <c r="C284" s="95"/>
      <c r="D284" s="74"/>
      <c r="E284" s="96"/>
      <c r="F284" s="216" t="s">
        <v>85</v>
      </c>
      <c r="G284" s="278" t="s">
        <v>86</v>
      </c>
      <c r="H284" s="106"/>
      <c r="I284" s="216" t="s">
        <v>87</v>
      </c>
      <c r="J284" s="102"/>
      <c r="K284" s="74"/>
      <c r="L284" s="103"/>
      <c r="M284" s="379"/>
    </row>
    <row r="285" spans="1:13" ht="17.100000000000001" customHeight="1">
      <c r="A285" s="378"/>
      <c r="B285" s="104"/>
      <c r="C285" s="105"/>
      <c r="D285" s="74"/>
      <c r="E285" s="109" t="s">
        <v>88</v>
      </c>
      <c r="F285" s="216" t="s">
        <v>89</v>
      </c>
      <c r="G285" s="109" t="s">
        <v>90</v>
      </c>
      <c r="H285" s="106"/>
      <c r="I285" s="216" t="s">
        <v>91</v>
      </c>
      <c r="J285" s="110"/>
      <c r="K285" s="74"/>
      <c r="L285" s="111"/>
      <c r="M285" s="379"/>
    </row>
    <row r="286" spans="1:13" ht="17.100000000000001" customHeight="1">
      <c r="A286" s="378"/>
      <c r="B286" s="104" t="s">
        <v>6</v>
      </c>
      <c r="C286" s="112" t="s">
        <v>92</v>
      </c>
      <c r="D286" s="108" t="s">
        <v>93</v>
      </c>
      <c r="E286" s="216" t="s">
        <v>94</v>
      </c>
      <c r="F286" s="218" t="s">
        <v>95</v>
      </c>
      <c r="G286" s="219" t="s">
        <v>96</v>
      </c>
      <c r="H286" s="113" t="s">
        <v>97</v>
      </c>
      <c r="I286" s="108" t="s">
        <v>98</v>
      </c>
      <c r="J286" s="113" t="s">
        <v>99</v>
      </c>
      <c r="K286" s="108" t="s">
        <v>87</v>
      </c>
      <c r="L286" s="111" t="s">
        <v>6</v>
      </c>
      <c r="M286" s="379"/>
    </row>
    <row r="287" spans="1:13" ht="17.100000000000001" customHeight="1">
      <c r="A287" s="378"/>
      <c r="B287" s="104" t="s">
        <v>100</v>
      </c>
      <c r="C287" s="112" t="s">
        <v>101</v>
      </c>
      <c r="D287" s="108" t="s">
        <v>11</v>
      </c>
      <c r="E287" s="216" t="s">
        <v>12</v>
      </c>
      <c r="F287" s="113" t="s">
        <v>102</v>
      </c>
      <c r="G287" s="219" t="s">
        <v>103</v>
      </c>
      <c r="H287" s="113" t="s">
        <v>104</v>
      </c>
      <c r="I287" s="108" t="s">
        <v>105</v>
      </c>
      <c r="J287" s="113" t="s">
        <v>106</v>
      </c>
      <c r="K287" s="108" t="s">
        <v>107</v>
      </c>
      <c r="L287" s="111" t="s">
        <v>100</v>
      </c>
      <c r="M287" s="379"/>
    </row>
    <row r="288" spans="1:13" ht="17.100000000000001" customHeight="1" thickBot="1">
      <c r="A288" s="378"/>
      <c r="B288" s="164"/>
      <c r="C288" s="115"/>
      <c r="D288" s="165"/>
      <c r="E288" s="279"/>
      <c r="F288" s="280"/>
      <c r="G288" s="280"/>
      <c r="H288" s="280"/>
      <c r="I288" s="280"/>
      <c r="J288" s="281"/>
      <c r="K288" s="282"/>
      <c r="L288" s="169"/>
      <c r="M288" s="379"/>
    </row>
    <row r="289" spans="1:22" ht="17.100000000000001" customHeight="1">
      <c r="A289" s="378"/>
      <c r="B289" s="104"/>
      <c r="C289" s="283"/>
      <c r="D289" s="284" t="s">
        <v>467</v>
      </c>
      <c r="E289" s="125"/>
      <c r="F289" s="126"/>
      <c r="G289" s="126"/>
      <c r="H289" s="126"/>
      <c r="I289" s="126"/>
      <c r="J289" s="126"/>
      <c r="K289" s="195"/>
      <c r="L289" s="127"/>
      <c r="M289" s="379"/>
    </row>
    <row r="290" spans="1:22" ht="17.100000000000001" customHeight="1">
      <c r="A290" s="378"/>
      <c r="B290" s="104">
        <v>518</v>
      </c>
      <c r="C290" s="283"/>
      <c r="D290" s="124" t="s">
        <v>281</v>
      </c>
      <c r="E290" s="134">
        <v>30576</v>
      </c>
      <c r="F290" s="135">
        <v>2004</v>
      </c>
      <c r="G290" s="135">
        <v>26901</v>
      </c>
      <c r="H290" s="135">
        <v>2452</v>
      </c>
      <c r="I290" s="171">
        <f t="shared" ref="I290:I298" si="28">SUM(E290:H290)</f>
        <v>61933</v>
      </c>
      <c r="J290" s="171">
        <v>0</v>
      </c>
      <c r="K290" s="223">
        <f t="shared" ref="K290:K298" si="29">SUM(I290:J290)</f>
        <v>61933</v>
      </c>
      <c r="L290" s="111" t="s">
        <v>468</v>
      </c>
      <c r="M290" s="379"/>
    </row>
    <row r="291" spans="1:22" ht="17.100000000000001" customHeight="1">
      <c r="A291" s="378"/>
      <c r="B291" s="265">
        <v>519</v>
      </c>
      <c r="C291" s="285"/>
      <c r="D291" s="138" t="s">
        <v>469</v>
      </c>
      <c r="E291" s="204">
        <v>1282</v>
      </c>
      <c r="F291" s="139">
        <v>1</v>
      </c>
      <c r="G291" s="139">
        <v>17</v>
      </c>
      <c r="H291" s="139">
        <v>1265</v>
      </c>
      <c r="I291" s="171">
        <f t="shared" si="28"/>
        <v>2565</v>
      </c>
      <c r="J291" s="171">
        <v>0</v>
      </c>
      <c r="K291" s="223">
        <f t="shared" si="29"/>
        <v>2565</v>
      </c>
      <c r="L291" s="140" t="s">
        <v>470</v>
      </c>
      <c r="M291" s="379"/>
    </row>
    <row r="292" spans="1:22" ht="17.100000000000001" customHeight="1">
      <c r="A292" s="378"/>
      <c r="B292" s="265">
        <v>520</v>
      </c>
      <c r="C292" s="285"/>
      <c r="D292" s="138" t="s">
        <v>471</v>
      </c>
      <c r="E292" s="204">
        <v>0</v>
      </c>
      <c r="F292" s="139">
        <v>0</v>
      </c>
      <c r="G292" s="139">
        <v>0</v>
      </c>
      <c r="H292" s="139">
        <v>0</v>
      </c>
      <c r="I292" s="171">
        <f t="shared" si="28"/>
        <v>0</v>
      </c>
      <c r="J292" s="171">
        <v>0</v>
      </c>
      <c r="K292" s="223">
        <f t="shared" si="29"/>
        <v>0</v>
      </c>
      <c r="L292" s="140" t="s">
        <v>472</v>
      </c>
      <c r="M292" s="379"/>
    </row>
    <row r="293" spans="1:22" ht="17.100000000000001" customHeight="1">
      <c r="A293" s="181"/>
      <c r="B293" s="265">
        <v>521</v>
      </c>
      <c r="C293" s="285"/>
      <c r="D293" s="138" t="s">
        <v>473</v>
      </c>
      <c r="E293" s="204">
        <v>0</v>
      </c>
      <c r="F293" s="139">
        <v>0</v>
      </c>
      <c r="G293" s="139">
        <v>0</v>
      </c>
      <c r="H293" s="139">
        <v>0</v>
      </c>
      <c r="I293" s="171">
        <f t="shared" si="28"/>
        <v>0</v>
      </c>
      <c r="J293" s="171">
        <v>0</v>
      </c>
      <c r="K293" s="223">
        <f t="shared" si="29"/>
        <v>0</v>
      </c>
      <c r="L293" s="140" t="s">
        <v>474</v>
      </c>
      <c r="M293" s="182"/>
    </row>
    <row r="294" spans="1:22" ht="17.100000000000001" customHeight="1">
      <c r="B294" s="265">
        <v>522</v>
      </c>
      <c r="C294" s="285"/>
      <c r="D294" s="138" t="s">
        <v>289</v>
      </c>
      <c r="E294" s="201" t="s">
        <v>168</v>
      </c>
      <c r="F294" s="152" t="s">
        <v>168</v>
      </c>
      <c r="G294" s="152" t="s">
        <v>168</v>
      </c>
      <c r="H294" s="139">
        <v>13067</v>
      </c>
      <c r="I294" s="171">
        <f t="shared" si="28"/>
        <v>13067</v>
      </c>
      <c r="J294" s="171">
        <v>0</v>
      </c>
      <c r="K294" s="223">
        <f t="shared" si="29"/>
        <v>13067</v>
      </c>
      <c r="L294" s="140" t="s">
        <v>475</v>
      </c>
    </row>
    <row r="295" spans="1:22" ht="17.100000000000001" customHeight="1">
      <c r="B295" s="265">
        <v>523</v>
      </c>
      <c r="C295" s="285"/>
      <c r="D295" s="138" t="s">
        <v>460</v>
      </c>
      <c r="E295" s="201" t="s">
        <v>168</v>
      </c>
      <c r="F295" s="152" t="s">
        <v>168</v>
      </c>
      <c r="G295" s="152" t="s">
        <v>168</v>
      </c>
      <c r="H295" s="139">
        <v>0</v>
      </c>
      <c r="I295" s="171">
        <f t="shared" si="28"/>
        <v>0</v>
      </c>
      <c r="J295" s="171">
        <v>0</v>
      </c>
      <c r="K295" s="223">
        <f t="shared" si="29"/>
        <v>0</v>
      </c>
      <c r="L295" s="140" t="s">
        <v>476</v>
      </c>
    </row>
    <row r="296" spans="1:22" ht="17.100000000000001" customHeight="1">
      <c r="B296" s="265">
        <v>524</v>
      </c>
      <c r="C296" s="285"/>
      <c r="D296" s="138" t="s">
        <v>307</v>
      </c>
      <c r="E296" s="201" t="s">
        <v>168</v>
      </c>
      <c r="F296" s="152" t="s">
        <v>168</v>
      </c>
      <c r="G296" s="139">
        <v>0</v>
      </c>
      <c r="H296" s="152" t="s">
        <v>168</v>
      </c>
      <c r="I296" s="171">
        <f t="shared" si="28"/>
        <v>0</v>
      </c>
      <c r="J296" s="171">
        <v>0</v>
      </c>
      <c r="K296" s="223">
        <f t="shared" si="29"/>
        <v>0</v>
      </c>
      <c r="L296" s="140" t="s">
        <v>477</v>
      </c>
    </row>
    <row r="297" spans="1:22" ht="17.100000000000001" customHeight="1">
      <c r="B297" s="265">
        <v>525</v>
      </c>
      <c r="C297" s="285"/>
      <c r="D297" s="138" t="s">
        <v>309</v>
      </c>
      <c r="E297" s="201" t="s">
        <v>168</v>
      </c>
      <c r="F297" s="152" t="s">
        <v>168</v>
      </c>
      <c r="G297" s="139">
        <v>0</v>
      </c>
      <c r="H297" s="152" t="s">
        <v>168</v>
      </c>
      <c r="I297" s="171">
        <f t="shared" si="28"/>
        <v>0</v>
      </c>
      <c r="J297" s="171">
        <v>0</v>
      </c>
      <c r="K297" s="223">
        <f t="shared" si="29"/>
        <v>0</v>
      </c>
      <c r="L297" s="140" t="s">
        <v>478</v>
      </c>
    </row>
    <row r="298" spans="1:22" ht="17.100000000000001" customHeight="1">
      <c r="B298" s="265">
        <v>526</v>
      </c>
      <c r="C298" s="285"/>
      <c r="D298" s="138" t="s">
        <v>118</v>
      </c>
      <c r="E298" s="204">
        <v>37</v>
      </c>
      <c r="F298" s="139">
        <v>0</v>
      </c>
      <c r="G298" s="139">
        <v>1116</v>
      </c>
      <c r="H298" s="139">
        <v>0</v>
      </c>
      <c r="I298" s="171">
        <f t="shared" si="28"/>
        <v>1153</v>
      </c>
      <c r="J298" s="171">
        <v>0</v>
      </c>
      <c r="K298" s="223">
        <f t="shared" si="29"/>
        <v>1153</v>
      </c>
      <c r="L298" s="140" t="s">
        <v>479</v>
      </c>
    </row>
    <row r="299" spans="1:22" ht="17.100000000000001" customHeight="1">
      <c r="B299" s="265">
        <v>527</v>
      </c>
      <c r="C299" s="285"/>
      <c r="D299" s="138" t="s">
        <v>480</v>
      </c>
      <c r="E299" s="286">
        <f t="shared" ref="E299:K299" si="30">SUM(E290:E298)</f>
        <v>31895</v>
      </c>
      <c r="F299" s="287">
        <f t="shared" si="30"/>
        <v>2005</v>
      </c>
      <c r="G299" s="288">
        <f t="shared" si="30"/>
        <v>28034</v>
      </c>
      <c r="H299" s="288">
        <f t="shared" si="30"/>
        <v>16784</v>
      </c>
      <c r="I299" s="174">
        <f t="shared" si="30"/>
        <v>78718</v>
      </c>
      <c r="J299" s="174">
        <f t="shared" si="30"/>
        <v>0</v>
      </c>
      <c r="K299" s="242">
        <f t="shared" si="30"/>
        <v>78718</v>
      </c>
      <c r="L299" s="140" t="s">
        <v>481</v>
      </c>
      <c r="P299"/>
      <c r="Q299"/>
      <c r="R299"/>
      <c r="S299"/>
      <c r="T299"/>
      <c r="U299"/>
      <c r="V299"/>
    </row>
    <row r="300" spans="1:22" ht="17.100000000000001" customHeight="1">
      <c r="B300" s="265">
        <v>528</v>
      </c>
      <c r="C300" s="285"/>
      <c r="D300" s="289" t="s">
        <v>482</v>
      </c>
      <c r="E300" s="290">
        <f>+'410-P41.47 - Amended'!E231+'410-P41.47 - Amended'!E259+'410-P41.47 - Amended'!E266+'410-P41.47 - Amended'!E278+'410-P41.47 - Amended'!E299</f>
        <v>413366</v>
      </c>
      <c r="F300" s="174">
        <f>+'410-P41.47 - Amended'!F231+'410-P41.47 - Amended'!F259+'410-P41.47 - Amended'!F266+'410-P41.47 - Amended'!F278+'410-P41.47 - Amended'!F299</f>
        <v>340442</v>
      </c>
      <c r="G300" s="174">
        <f>+'410-P41.47 - Amended'!G231+'410-P41.47 - Amended'!G259+'410-P41.47 - Amended'!G266+'410-P41.47 - Amended'!G278+'410-P41.47 - Amended'!G299</f>
        <v>189032</v>
      </c>
      <c r="H300" s="174">
        <f>+'410-P41.47 - Amended'!H231+'410-P41.47 - Amended'!H259+'410-P41.47 - Amended'!H266+'410-P41.47 - Amended'!H278+'410-P41.47 - Amended'!H299</f>
        <v>192030</v>
      </c>
      <c r="I300" s="174">
        <f>+'410-P41.47 - Amended'!I231+'410-P41.47 - Amended'!I259+'410-P41.47 - Amended'!I266+'410-P41.47 - Amended'!I278+'410-P41.47 - Amended'!I299</f>
        <v>1134870</v>
      </c>
      <c r="J300" s="174">
        <f>+'410-P41.47 - Amended'!J231+'410-P41.47 - Amended'!J259+'410-P41.47 - Amended'!J266+'410-P41.47 - Amended'!J299</f>
        <v>0</v>
      </c>
      <c r="K300" s="242">
        <f>+'410-P41.47 - Amended'!K231+'410-P41.47 - Amended'!K259+'410-P41.47 - Amended'!K266+'410-P41.47 - Amended'!K278+'410-P41.47 - Amended'!K299</f>
        <v>1134870</v>
      </c>
      <c r="L300" s="140" t="s">
        <v>483</v>
      </c>
      <c r="P300"/>
      <c r="Q300"/>
      <c r="R300"/>
      <c r="S300"/>
      <c r="T300"/>
      <c r="U300"/>
      <c r="V300"/>
    </row>
    <row r="301" spans="1:22" ht="17.100000000000001" customHeight="1">
      <c r="B301" s="265"/>
      <c r="C301" s="285"/>
      <c r="D301" s="124" t="s">
        <v>484</v>
      </c>
      <c r="E301" s="291"/>
      <c r="F301" s="292"/>
      <c r="G301" s="292"/>
      <c r="H301" s="292"/>
      <c r="I301" s="293"/>
      <c r="J301" s="293"/>
      <c r="K301" s="191"/>
      <c r="L301" s="140"/>
    </row>
    <row r="302" spans="1:22" ht="17.100000000000001" customHeight="1">
      <c r="B302" s="104">
        <v>601</v>
      </c>
      <c r="C302" s="283"/>
      <c r="D302" s="124" t="s">
        <v>485</v>
      </c>
      <c r="E302" s="134">
        <v>387</v>
      </c>
      <c r="F302" s="135">
        <v>4</v>
      </c>
      <c r="G302" s="135">
        <v>3</v>
      </c>
      <c r="H302" s="135">
        <v>3250</v>
      </c>
      <c r="I302" s="171">
        <f t="shared" ref="I302:I319" si="31">SUM(E302:H302)</f>
        <v>3644</v>
      </c>
      <c r="J302" s="171">
        <v>0</v>
      </c>
      <c r="K302" s="223">
        <f t="shared" ref="K302:K319" si="32">SUM(I302:J302)</f>
        <v>3644</v>
      </c>
      <c r="L302" s="111" t="s">
        <v>486</v>
      </c>
    </row>
    <row r="303" spans="1:22" ht="17.100000000000001" customHeight="1">
      <c r="B303" s="265">
        <v>602</v>
      </c>
      <c r="C303" s="285"/>
      <c r="D303" s="138" t="s">
        <v>487</v>
      </c>
      <c r="E303" s="204">
        <v>2857</v>
      </c>
      <c r="F303" s="139">
        <v>20</v>
      </c>
      <c r="G303" s="139">
        <v>561</v>
      </c>
      <c r="H303" s="139">
        <v>209</v>
      </c>
      <c r="I303" s="174">
        <f t="shared" si="31"/>
        <v>3647</v>
      </c>
      <c r="J303" s="174">
        <v>0</v>
      </c>
      <c r="K303" s="242">
        <f t="shared" si="32"/>
        <v>3647</v>
      </c>
      <c r="L303" s="140" t="s">
        <v>488</v>
      </c>
    </row>
    <row r="304" spans="1:22" ht="17.100000000000001" customHeight="1">
      <c r="B304" s="265">
        <v>603</v>
      </c>
      <c r="C304" s="285"/>
      <c r="D304" s="138" t="s">
        <v>489</v>
      </c>
      <c r="E304" s="204">
        <v>3350</v>
      </c>
      <c r="F304" s="139">
        <v>241</v>
      </c>
      <c r="G304" s="139">
        <v>72854</v>
      </c>
      <c r="H304" s="139">
        <v>62654</v>
      </c>
      <c r="I304" s="174">
        <f t="shared" si="31"/>
        <v>139099</v>
      </c>
      <c r="J304" s="174">
        <v>0</v>
      </c>
      <c r="K304" s="242">
        <f t="shared" si="32"/>
        <v>139099</v>
      </c>
      <c r="L304" s="140" t="s">
        <v>490</v>
      </c>
    </row>
    <row r="305" spans="1:13" ht="17.100000000000001" customHeight="1">
      <c r="B305" s="265">
        <v>604</v>
      </c>
      <c r="C305" s="285"/>
      <c r="D305" s="138" t="s">
        <v>491</v>
      </c>
      <c r="E305" s="204">
        <v>2006</v>
      </c>
      <c r="F305" s="139">
        <v>25</v>
      </c>
      <c r="G305" s="139">
        <v>133</v>
      </c>
      <c r="H305" s="139">
        <v>538</v>
      </c>
      <c r="I305" s="174">
        <f t="shared" si="31"/>
        <v>2702</v>
      </c>
      <c r="J305" s="174">
        <v>0</v>
      </c>
      <c r="K305" s="242">
        <f t="shared" si="32"/>
        <v>2702</v>
      </c>
      <c r="L305" s="140" t="s">
        <v>492</v>
      </c>
    </row>
    <row r="306" spans="1:13" ht="17.100000000000001" customHeight="1">
      <c r="B306" s="265">
        <v>605</v>
      </c>
      <c r="C306" s="285"/>
      <c r="D306" s="138" t="s">
        <v>493</v>
      </c>
      <c r="E306" s="204">
        <v>7542</v>
      </c>
      <c r="F306" s="139">
        <v>92</v>
      </c>
      <c r="G306" s="139">
        <v>502</v>
      </c>
      <c r="H306" s="139">
        <v>2025</v>
      </c>
      <c r="I306" s="174">
        <f t="shared" si="31"/>
        <v>10161</v>
      </c>
      <c r="J306" s="174">
        <v>0</v>
      </c>
      <c r="K306" s="242">
        <f t="shared" si="32"/>
        <v>10161</v>
      </c>
      <c r="L306" s="140" t="s">
        <v>494</v>
      </c>
    </row>
    <row r="307" spans="1:13" ht="17.100000000000001" customHeight="1">
      <c r="B307" s="265">
        <v>606</v>
      </c>
      <c r="C307" s="285"/>
      <c r="D307" s="138" t="s">
        <v>495</v>
      </c>
      <c r="E307" s="204">
        <v>0</v>
      </c>
      <c r="F307" s="139">
        <v>0</v>
      </c>
      <c r="G307" s="139">
        <v>0</v>
      </c>
      <c r="H307" s="139">
        <v>0</v>
      </c>
      <c r="I307" s="174">
        <f t="shared" si="31"/>
        <v>0</v>
      </c>
      <c r="J307" s="294" t="s">
        <v>168</v>
      </c>
      <c r="K307" s="242">
        <f t="shared" si="32"/>
        <v>0</v>
      </c>
      <c r="L307" s="140" t="s">
        <v>496</v>
      </c>
    </row>
    <row r="308" spans="1:13" ht="17.100000000000001" customHeight="1">
      <c r="B308" s="265">
        <v>607</v>
      </c>
      <c r="C308" s="285"/>
      <c r="D308" s="138" t="s">
        <v>497</v>
      </c>
      <c r="E308" s="204">
        <v>4608</v>
      </c>
      <c r="F308" s="139">
        <v>19</v>
      </c>
      <c r="G308" s="139">
        <v>3290</v>
      </c>
      <c r="H308" s="139">
        <v>1996</v>
      </c>
      <c r="I308" s="174">
        <f t="shared" si="31"/>
        <v>9913</v>
      </c>
      <c r="J308" s="174">
        <v>0</v>
      </c>
      <c r="K308" s="242">
        <f t="shared" si="32"/>
        <v>9913</v>
      </c>
      <c r="L308" s="140" t="s">
        <v>498</v>
      </c>
    </row>
    <row r="309" spans="1:13" ht="17.100000000000001" customHeight="1">
      <c r="B309" s="265">
        <v>608</v>
      </c>
      <c r="C309" s="285"/>
      <c r="D309" s="138" t="s">
        <v>499</v>
      </c>
      <c r="E309" s="204">
        <v>1979</v>
      </c>
      <c r="F309" s="139">
        <v>29</v>
      </c>
      <c r="G309" s="139">
        <v>16113</v>
      </c>
      <c r="H309" s="139">
        <v>94</v>
      </c>
      <c r="I309" s="174">
        <f t="shared" si="31"/>
        <v>18215</v>
      </c>
      <c r="J309" s="174">
        <v>0</v>
      </c>
      <c r="K309" s="242">
        <f t="shared" si="32"/>
        <v>18215</v>
      </c>
      <c r="L309" s="140" t="s">
        <v>500</v>
      </c>
    </row>
    <row r="310" spans="1:13" ht="17.100000000000001" customHeight="1">
      <c r="B310" s="265">
        <v>609</v>
      </c>
      <c r="C310" s="285"/>
      <c r="D310" s="138" t="s">
        <v>501</v>
      </c>
      <c r="E310" s="204">
        <v>849</v>
      </c>
      <c r="F310" s="139">
        <v>7</v>
      </c>
      <c r="G310" s="139">
        <v>1519</v>
      </c>
      <c r="H310" s="139">
        <v>478</v>
      </c>
      <c r="I310" s="174">
        <f t="shared" si="31"/>
        <v>2853</v>
      </c>
      <c r="J310" s="174">
        <v>0</v>
      </c>
      <c r="K310" s="242">
        <f t="shared" si="32"/>
        <v>2853</v>
      </c>
      <c r="L310" s="140" t="s">
        <v>502</v>
      </c>
    </row>
    <row r="311" spans="1:13" ht="17.100000000000001" customHeight="1">
      <c r="B311" s="265">
        <v>610</v>
      </c>
      <c r="C311" s="285"/>
      <c r="D311" s="138" t="s">
        <v>503</v>
      </c>
      <c r="E311" s="204">
        <v>0</v>
      </c>
      <c r="F311" s="139">
        <v>0</v>
      </c>
      <c r="G311" s="139">
        <v>0</v>
      </c>
      <c r="H311" s="139">
        <v>0</v>
      </c>
      <c r="I311" s="174">
        <f t="shared" si="31"/>
        <v>0</v>
      </c>
      <c r="J311" s="174">
        <v>0</v>
      </c>
      <c r="K311" s="242">
        <f t="shared" si="32"/>
        <v>0</v>
      </c>
      <c r="L311" s="140" t="s">
        <v>504</v>
      </c>
    </row>
    <row r="312" spans="1:13" ht="17.100000000000001" customHeight="1">
      <c r="B312" s="265">
        <v>611</v>
      </c>
      <c r="C312" s="285"/>
      <c r="D312" s="138" t="s">
        <v>289</v>
      </c>
      <c r="E312" s="201" t="s">
        <v>168</v>
      </c>
      <c r="F312" s="152" t="s">
        <v>168</v>
      </c>
      <c r="G312" s="152" t="s">
        <v>168</v>
      </c>
      <c r="H312" s="139">
        <v>18044</v>
      </c>
      <c r="I312" s="174">
        <f t="shared" si="31"/>
        <v>18044</v>
      </c>
      <c r="J312" s="174">
        <v>0</v>
      </c>
      <c r="K312" s="242">
        <f t="shared" si="32"/>
        <v>18044</v>
      </c>
      <c r="L312" s="140" t="s">
        <v>505</v>
      </c>
    </row>
    <row r="313" spans="1:13" ht="17.100000000000001" customHeight="1">
      <c r="B313" s="265">
        <v>612</v>
      </c>
      <c r="C313" s="285"/>
      <c r="D313" s="138" t="s">
        <v>460</v>
      </c>
      <c r="E313" s="201" t="s">
        <v>168</v>
      </c>
      <c r="F313" s="152" t="s">
        <v>168</v>
      </c>
      <c r="G313" s="152" t="s">
        <v>168</v>
      </c>
      <c r="H313" s="139">
        <v>47282</v>
      </c>
      <c r="I313" s="174">
        <f t="shared" si="31"/>
        <v>47282</v>
      </c>
      <c r="J313" s="174">
        <v>0</v>
      </c>
      <c r="K313" s="242">
        <f t="shared" si="32"/>
        <v>47282</v>
      </c>
      <c r="L313" s="140" t="s">
        <v>506</v>
      </c>
    </row>
    <row r="314" spans="1:13" ht="17.100000000000001" customHeight="1">
      <c r="B314" s="265">
        <v>613</v>
      </c>
      <c r="C314" s="285"/>
      <c r="D314" s="138" t="s">
        <v>507</v>
      </c>
      <c r="E314" s="201" t="s">
        <v>168</v>
      </c>
      <c r="F314" s="152" t="s">
        <v>168</v>
      </c>
      <c r="G314" s="152" t="s">
        <v>168</v>
      </c>
      <c r="H314" s="139">
        <v>781</v>
      </c>
      <c r="I314" s="174">
        <f t="shared" si="31"/>
        <v>781</v>
      </c>
      <c r="J314" s="174">
        <v>0</v>
      </c>
      <c r="K314" s="242">
        <f t="shared" si="32"/>
        <v>781</v>
      </c>
      <c r="L314" s="140" t="s">
        <v>508</v>
      </c>
    </row>
    <row r="315" spans="1:13" ht="17.100000000000001" customHeight="1">
      <c r="B315" s="265">
        <v>614</v>
      </c>
      <c r="C315" s="285"/>
      <c r="D315" s="138" t="s">
        <v>509</v>
      </c>
      <c r="E315" s="201" t="s">
        <v>168</v>
      </c>
      <c r="F315" s="152" t="s">
        <v>168</v>
      </c>
      <c r="G315" s="152" t="s">
        <v>168</v>
      </c>
      <c r="H315" s="139">
        <v>84650</v>
      </c>
      <c r="I315" s="174">
        <f t="shared" si="31"/>
        <v>84650</v>
      </c>
      <c r="J315" s="174">
        <v>0</v>
      </c>
      <c r="K315" s="242">
        <f t="shared" si="32"/>
        <v>84650</v>
      </c>
      <c r="L315" s="140" t="s">
        <v>510</v>
      </c>
    </row>
    <row r="316" spans="1:13" ht="17.100000000000001" customHeight="1">
      <c r="B316" s="265">
        <v>615</v>
      </c>
      <c r="C316" s="285"/>
      <c r="D316" s="138" t="s">
        <v>511</v>
      </c>
      <c r="E316" s="201" t="s">
        <v>168</v>
      </c>
      <c r="F316" s="152" t="s">
        <v>168</v>
      </c>
      <c r="G316" s="152" t="s">
        <v>168</v>
      </c>
      <c r="H316" s="139">
        <v>4367</v>
      </c>
      <c r="I316" s="174">
        <f t="shared" si="31"/>
        <v>4367</v>
      </c>
      <c r="J316" s="174">
        <v>0</v>
      </c>
      <c r="K316" s="242">
        <f t="shared" si="32"/>
        <v>4367</v>
      </c>
      <c r="L316" s="140" t="s">
        <v>512</v>
      </c>
    </row>
    <row r="317" spans="1:13" ht="17.100000000000001" customHeight="1">
      <c r="B317" s="265">
        <v>616</v>
      </c>
      <c r="C317" s="285"/>
      <c r="D317" s="138" t="s">
        <v>307</v>
      </c>
      <c r="E317" s="201" t="s">
        <v>168</v>
      </c>
      <c r="F317" s="152" t="s">
        <v>168</v>
      </c>
      <c r="G317" s="139">
        <v>51</v>
      </c>
      <c r="H317" s="152" t="s">
        <v>168</v>
      </c>
      <c r="I317" s="174">
        <f t="shared" si="31"/>
        <v>51</v>
      </c>
      <c r="J317" s="174">
        <v>0</v>
      </c>
      <c r="K317" s="242">
        <f t="shared" si="32"/>
        <v>51</v>
      </c>
      <c r="L317" s="140" t="s">
        <v>513</v>
      </c>
    </row>
    <row r="318" spans="1:13" ht="17.100000000000001" customHeight="1">
      <c r="B318" s="265">
        <v>617</v>
      </c>
      <c r="C318" s="285"/>
      <c r="D318" s="138" t="s">
        <v>309</v>
      </c>
      <c r="E318" s="201" t="s">
        <v>168</v>
      </c>
      <c r="F318" s="152" t="s">
        <v>168</v>
      </c>
      <c r="G318" s="139">
        <v>-8457</v>
      </c>
      <c r="H318" s="152" t="s">
        <v>168</v>
      </c>
      <c r="I318" s="174">
        <f t="shared" si="31"/>
        <v>-8457</v>
      </c>
      <c r="J318" s="174">
        <v>0</v>
      </c>
      <c r="K318" s="242">
        <f t="shared" si="32"/>
        <v>-8457</v>
      </c>
      <c r="L318" s="140" t="s">
        <v>514</v>
      </c>
    </row>
    <row r="319" spans="1:13" ht="17.100000000000001" customHeight="1">
      <c r="B319" s="265">
        <v>618</v>
      </c>
      <c r="C319" s="285" t="s">
        <v>515</v>
      </c>
      <c r="D319" s="138" t="s">
        <v>118</v>
      </c>
      <c r="E319" s="204">
        <v>20470</v>
      </c>
      <c r="F319" s="139">
        <v>-806</v>
      </c>
      <c r="G319" s="139">
        <v>31372</v>
      </c>
      <c r="H319" s="139">
        <v>-167</v>
      </c>
      <c r="I319" s="174">
        <f t="shared" si="31"/>
        <v>50869</v>
      </c>
      <c r="J319" s="174">
        <v>0</v>
      </c>
      <c r="K319" s="242">
        <f t="shared" si="32"/>
        <v>50869</v>
      </c>
      <c r="L319" s="140" t="s">
        <v>516</v>
      </c>
    </row>
    <row r="320" spans="1:13" ht="17.100000000000001" customHeight="1">
      <c r="A320" s="384"/>
      <c r="B320" s="265">
        <v>619</v>
      </c>
      <c r="C320" s="285"/>
      <c r="D320" s="138" t="s">
        <v>517</v>
      </c>
      <c r="E320" s="291">
        <f t="shared" ref="E320:K320" si="33">SUM(E302:E319)</f>
        <v>44048</v>
      </c>
      <c r="F320" s="295">
        <f t="shared" si="33"/>
        <v>-369</v>
      </c>
      <c r="G320" s="295">
        <f t="shared" si="33"/>
        <v>117941</v>
      </c>
      <c r="H320" s="295">
        <f t="shared" si="33"/>
        <v>226201</v>
      </c>
      <c r="I320" s="224">
        <f t="shared" si="33"/>
        <v>387821</v>
      </c>
      <c r="J320" s="224">
        <f t="shared" si="33"/>
        <v>0</v>
      </c>
      <c r="K320" s="239">
        <f t="shared" si="33"/>
        <v>387821</v>
      </c>
      <c r="L320" s="140" t="s">
        <v>518</v>
      </c>
      <c r="M320" s="385">
        <v>47</v>
      </c>
    </row>
    <row r="321" spans="1:13" ht="17.100000000000001" customHeight="1" thickBot="1">
      <c r="A321" s="384"/>
      <c r="B321" s="271">
        <v>620</v>
      </c>
      <c r="C321" s="296" t="s">
        <v>209</v>
      </c>
      <c r="D321" s="155" t="s">
        <v>519</v>
      </c>
      <c r="E321" s="297">
        <f>+'410-P41.47 - Amended'!E121+'410-P41.47 - Amended'!E210+'410-P41.47 - Amended'!E300+'410-P41.47 - Amended'!E320</f>
        <v>598331</v>
      </c>
      <c r="F321" s="298">
        <f>+'410-P41.47 - Amended'!F121+'410-P41.47 - Amended'!F210+'410-P41.47 - Amended'!F300+'410-P41.47 - Amended'!F320</f>
        <v>457531</v>
      </c>
      <c r="G321" s="298">
        <f>+'410-P41.47 - Amended'!G121+'410-P41.47 - Amended'!G210+'410-P41.47 - Amended'!G300+'410-P41.47 - Amended'!G320</f>
        <v>556025</v>
      </c>
      <c r="H321" s="298">
        <f>+'410-P41.47 - Amended'!H121+'410-P41.47 - Amended'!H210+'410-P41.47 - Amended'!H300+'410-P41.47 - Amended'!H320</f>
        <v>970251</v>
      </c>
      <c r="I321" s="158">
        <f>+'410-P41.47 - Amended'!I121+'410-P41.47 - Amended'!I210+'410-P41.47 - Amended'!I300+'410-P41.47 - Amended'!I320</f>
        <v>2582138</v>
      </c>
      <c r="J321" s="158">
        <f>+'410-P41.47 - Amended'!J121+'410-P41.47 - Amended'!J210+'410-P41.47 - Amended'!J300+'410-P41.47 - Amended'!J320</f>
        <v>0</v>
      </c>
      <c r="K321" s="210">
        <f>+'410-P41.47 - Amended'!K121+'410-P41.47 - Amended'!K210+'410-P41.47 - Amended'!K300+'410-P41.47 - Amended'!K320</f>
        <v>2582138</v>
      </c>
      <c r="L321" s="159" t="s">
        <v>520</v>
      </c>
      <c r="M321" s="385"/>
    </row>
    <row r="322" spans="1:13" ht="17.100000000000001" customHeight="1"/>
  </sheetData>
  <mergeCells count="42">
    <mergeCell ref="A280:A292"/>
    <mergeCell ref="M280:M292"/>
    <mergeCell ref="B281:L281"/>
    <mergeCell ref="B282:L282"/>
    <mergeCell ref="A320:A321"/>
    <mergeCell ref="M320:M321"/>
    <mergeCell ref="A236:A237"/>
    <mergeCell ref="M236:M237"/>
    <mergeCell ref="B237:K237"/>
    <mergeCell ref="B238:K238"/>
    <mergeCell ref="A267:A278"/>
    <mergeCell ref="M267:M278"/>
    <mergeCell ref="A189:A201"/>
    <mergeCell ref="M189:M201"/>
    <mergeCell ref="B190:K190"/>
    <mergeCell ref="B191:K191"/>
    <mergeCell ref="A233:A234"/>
    <mergeCell ref="M233:M234"/>
    <mergeCell ref="A141:A142"/>
    <mergeCell ref="M141:M142"/>
    <mergeCell ref="B142:K142"/>
    <mergeCell ref="B143:K143"/>
    <mergeCell ref="A175:A187"/>
    <mergeCell ref="M175:M187"/>
    <mergeCell ref="A94:A106"/>
    <mergeCell ref="M94:M106"/>
    <mergeCell ref="B95:K95"/>
    <mergeCell ref="B96:K96"/>
    <mergeCell ref="A138:A139"/>
    <mergeCell ref="M138:M139"/>
    <mergeCell ref="A50:A51"/>
    <mergeCell ref="M50:M51"/>
    <mergeCell ref="B51:K51"/>
    <mergeCell ref="B52:K52"/>
    <mergeCell ref="A80:A92"/>
    <mergeCell ref="M80:M92"/>
    <mergeCell ref="A4:A16"/>
    <mergeCell ref="M4:M16"/>
    <mergeCell ref="B5:K5"/>
    <mergeCell ref="B6:K6"/>
    <mergeCell ref="A47:A48"/>
    <mergeCell ref="M47:M48"/>
  </mergeCells>
  <printOptions horizontalCentered="1" verticalCentered="1"/>
  <pageMargins left="0.25" right="0.25" top="0.25" bottom="0.25" header="0" footer="0"/>
  <pageSetup scale="67" fitToHeight="0" orientation="landscape" r:id="rId1"/>
  <headerFooter alignWithMargins="0"/>
  <rowBreaks count="6" manualBreakCount="6">
    <brk id="48" max="16383" man="1"/>
    <brk id="92" max="16383" man="1"/>
    <brk id="139" max="16383" man="1"/>
    <brk id="187" max="16383" man="1"/>
    <brk id="234" max="16383" man="1"/>
    <brk id="27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showGridLines="0" zoomScale="130" zoomScaleNormal="130" workbookViewId="0"/>
  </sheetViews>
  <sheetFormatPr defaultColWidth="10.85546875" defaultRowHeight="11.25"/>
  <cols>
    <col min="1" max="1" width="4" style="71" customWidth="1"/>
    <col min="2" max="2" width="40.85546875" style="71" customWidth="1"/>
    <col min="3" max="3" width="37.140625" style="71" customWidth="1"/>
    <col min="4" max="4" width="9.85546875" style="71" customWidth="1"/>
    <col min="5" max="5" width="4" style="71" customWidth="1"/>
    <col min="6" max="6" width="10.85546875" style="58"/>
    <col min="7" max="7" width="12.85546875" style="58" customWidth="1"/>
    <col min="8" max="8" width="10.85546875" style="58"/>
    <col min="9" max="9" width="4.85546875" style="58" customWidth="1"/>
    <col min="10" max="10" width="3.85546875" style="58" customWidth="1"/>
    <col min="11" max="11" width="12.85546875" style="58" customWidth="1"/>
    <col min="12" max="12" width="10.85546875" style="58"/>
    <col min="13" max="13" width="4.85546875" style="58" customWidth="1"/>
    <col min="14" max="14" width="3.85546875" style="58" customWidth="1"/>
    <col min="15" max="15" width="12.85546875" style="58" customWidth="1"/>
    <col min="16" max="256" width="10.85546875" style="58"/>
    <col min="257" max="257" width="4" style="58" customWidth="1"/>
    <col min="258" max="259" width="40.85546875" style="58" customWidth="1"/>
    <col min="260" max="260" width="9.85546875" style="58" customWidth="1"/>
    <col min="261" max="261" width="4" style="58" customWidth="1"/>
    <col min="262" max="262" width="10.85546875" style="58"/>
    <col min="263" max="263" width="12.85546875" style="58" customWidth="1"/>
    <col min="264" max="264" width="10.85546875" style="58"/>
    <col min="265" max="265" width="4.85546875" style="58" customWidth="1"/>
    <col min="266" max="266" width="3.85546875" style="58" customWidth="1"/>
    <col min="267" max="267" width="12.85546875" style="58" customWidth="1"/>
    <col min="268" max="268" width="10.85546875" style="58"/>
    <col min="269" max="269" width="4.85546875" style="58" customWidth="1"/>
    <col min="270" max="270" width="3.85546875" style="58" customWidth="1"/>
    <col min="271" max="271" width="12.85546875" style="58" customWidth="1"/>
    <col min="272" max="512" width="10.85546875" style="58"/>
    <col min="513" max="513" width="4" style="58" customWidth="1"/>
    <col min="514" max="515" width="40.85546875" style="58" customWidth="1"/>
    <col min="516" max="516" width="9.85546875" style="58" customWidth="1"/>
    <col min="517" max="517" width="4" style="58" customWidth="1"/>
    <col min="518" max="518" width="10.85546875" style="58"/>
    <col min="519" max="519" width="12.85546875" style="58" customWidth="1"/>
    <col min="520" max="520" width="10.85546875" style="58"/>
    <col min="521" max="521" width="4.85546875" style="58" customWidth="1"/>
    <col min="522" max="522" width="3.85546875" style="58" customWidth="1"/>
    <col min="523" max="523" width="12.85546875" style="58" customWidth="1"/>
    <col min="524" max="524" width="10.85546875" style="58"/>
    <col min="525" max="525" width="4.85546875" style="58" customWidth="1"/>
    <col min="526" max="526" width="3.85546875" style="58" customWidth="1"/>
    <col min="527" max="527" width="12.85546875" style="58" customWidth="1"/>
    <col min="528" max="768" width="10.85546875" style="58"/>
    <col min="769" max="769" width="4" style="58" customWidth="1"/>
    <col min="770" max="771" width="40.85546875" style="58" customWidth="1"/>
    <col min="772" max="772" width="9.85546875" style="58" customWidth="1"/>
    <col min="773" max="773" width="4" style="58" customWidth="1"/>
    <col min="774" max="774" width="10.85546875" style="58"/>
    <col min="775" max="775" width="12.85546875" style="58" customWidth="1"/>
    <col min="776" max="776" width="10.85546875" style="58"/>
    <col min="777" max="777" width="4.85546875" style="58" customWidth="1"/>
    <col min="778" max="778" width="3.85546875" style="58" customWidth="1"/>
    <col min="779" max="779" width="12.85546875" style="58" customWidth="1"/>
    <col min="780" max="780" width="10.85546875" style="58"/>
    <col min="781" max="781" width="4.85546875" style="58" customWidth="1"/>
    <col min="782" max="782" width="3.85546875" style="58" customWidth="1"/>
    <col min="783" max="783" width="12.85546875" style="58" customWidth="1"/>
    <col min="784" max="1024" width="10.85546875" style="58"/>
    <col min="1025" max="1025" width="4" style="58" customWidth="1"/>
    <col min="1026" max="1027" width="40.85546875" style="58" customWidth="1"/>
    <col min="1028" max="1028" width="9.85546875" style="58" customWidth="1"/>
    <col min="1029" max="1029" width="4" style="58" customWidth="1"/>
    <col min="1030" max="1030" width="10.85546875" style="58"/>
    <col min="1031" max="1031" width="12.85546875" style="58" customWidth="1"/>
    <col min="1032" max="1032" width="10.85546875" style="58"/>
    <col min="1033" max="1033" width="4.85546875" style="58" customWidth="1"/>
    <col min="1034" max="1034" width="3.85546875" style="58" customWidth="1"/>
    <col min="1035" max="1035" width="12.85546875" style="58" customWidth="1"/>
    <col min="1036" max="1036" width="10.85546875" style="58"/>
    <col min="1037" max="1037" width="4.85546875" style="58" customWidth="1"/>
    <col min="1038" max="1038" width="3.85546875" style="58" customWidth="1"/>
    <col min="1039" max="1039" width="12.85546875" style="58" customWidth="1"/>
    <col min="1040" max="1280" width="10.85546875" style="58"/>
    <col min="1281" max="1281" width="4" style="58" customWidth="1"/>
    <col min="1282" max="1283" width="40.85546875" style="58" customWidth="1"/>
    <col min="1284" max="1284" width="9.85546875" style="58" customWidth="1"/>
    <col min="1285" max="1285" width="4" style="58" customWidth="1"/>
    <col min="1286" max="1286" width="10.85546875" style="58"/>
    <col min="1287" max="1287" width="12.85546875" style="58" customWidth="1"/>
    <col min="1288" max="1288" width="10.85546875" style="58"/>
    <col min="1289" max="1289" width="4.85546875" style="58" customWidth="1"/>
    <col min="1290" max="1290" width="3.85546875" style="58" customWidth="1"/>
    <col min="1291" max="1291" width="12.85546875" style="58" customWidth="1"/>
    <col min="1292" max="1292" width="10.85546875" style="58"/>
    <col min="1293" max="1293" width="4.85546875" style="58" customWidth="1"/>
    <col min="1294" max="1294" width="3.85546875" style="58" customWidth="1"/>
    <col min="1295" max="1295" width="12.85546875" style="58" customWidth="1"/>
    <col min="1296" max="1536" width="10.85546875" style="58"/>
    <col min="1537" max="1537" width="4" style="58" customWidth="1"/>
    <col min="1538" max="1539" width="40.85546875" style="58" customWidth="1"/>
    <col min="1540" max="1540" width="9.85546875" style="58" customWidth="1"/>
    <col min="1541" max="1541" width="4" style="58" customWidth="1"/>
    <col min="1542" max="1542" width="10.85546875" style="58"/>
    <col min="1543" max="1543" width="12.85546875" style="58" customWidth="1"/>
    <col min="1544" max="1544" width="10.85546875" style="58"/>
    <col min="1545" max="1545" width="4.85546875" style="58" customWidth="1"/>
    <col min="1546" max="1546" width="3.85546875" style="58" customWidth="1"/>
    <col min="1547" max="1547" width="12.85546875" style="58" customWidth="1"/>
    <col min="1548" max="1548" width="10.85546875" style="58"/>
    <col min="1549" max="1549" width="4.85546875" style="58" customWidth="1"/>
    <col min="1550" max="1550" width="3.85546875" style="58" customWidth="1"/>
    <col min="1551" max="1551" width="12.85546875" style="58" customWidth="1"/>
    <col min="1552" max="1792" width="10.85546875" style="58"/>
    <col min="1793" max="1793" width="4" style="58" customWidth="1"/>
    <col min="1794" max="1795" width="40.85546875" style="58" customWidth="1"/>
    <col min="1796" max="1796" width="9.85546875" style="58" customWidth="1"/>
    <col min="1797" max="1797" width="4" style="58" customWidth="1"/>
    <col min="1798" max="1798" width="10.85546875" style="58"/>
    <col min="1799" max="1799" width="12.85546875" style="58" customWidth="1"/>
    <col min="1800" max="1800" width="10.85546875" style="58"/>
    <col min="1801" max="1801" width="4.85546875" style="58" customWidth="1"/>
    <col min="1802" max="1802" width="3.85546875" style="58" customWidth="1"/>
    <col min="1803" max="1803" width="12.85546875" style="58" customWidth="1"/>
    <col min="1804" max="1804" width="10.85546875" style="58"/>
    <col min="1805" max="1805" width="4.85546875" style="58" customWidth="1"/>
    <col min="1806" max="1806" width="3.85546875" style="58" customWidth="1"/>
    <col min="1807" max="1807" width="12.85546875" style="58" customWidth="1"/>
    <col min="1808" max="2048" width="10.85546875" style="58"/>
    <col min="2049" max="2049" width="4" style="58" customWidth="1"/>
    <col min="2050" max="2051" width="40.85546875" style="58" customWidth="1"/>
    <col min="2052" max="2052" width="9.85546875" style="58" customWidth="1"/>
    <col min="2053" max="2053" width="4" style="58" customWidth="1"/>
    <col min="2054" max="2054" width="10.85546875" style="58"/>
    <col min="2055" max="2055" width="12.85546875" style="58" customWidth="1"/>
    <col min="2056" max="2056" width="10.85546875" style="58"/>
    <col min="2057" max="2057" width="4.85546875" style="58" customWidth="1"/>
    <col min="2058" max="2058" width="3.85546875" style="58" customWidth="1"/>
    <col min="2059" max="2059" width="12.85546875" style="58" customWidth="1"/>
    <col min="2060" max="2060" width="10.85546875" style="58"/>
    <col min="2061" max="2061" width="4.85546875" style="58" customWidth="1"/>
    <col min="2062" max="2062" width="3.85546875" style="58" customWidth="1"/>
    <col min="2063" max="2063" width="12.85546875" style="58" customWidth="1"/>
    <col min="2064" max="2304" width="10.85546875" style="58"/>
    <col min="2305" max="2305" width="4" style="58" customWidth="1"/>
    <col min="2306" max="2307" width="40.85546875" style="58" customWidth="1"/>
    <col min="2308" max="2308" width="9.85546875" style="58" customWidth="1"/>
    <col min="2309" max="2309" width="4" style="58" customWidth="1"/>
    <col min="2310" max="2310" width="10.85546875" style="58"/>
    <col min="2311" max="2311" width="12.85546875" style="58" customWidth="1"/>
    <col min="2312" max="2312" width="10.85546875" style="58"/>
    <col min="2313" max="2313" width="4.85546875" style="58" customWidth="1"/>
    <col min="2314" max="2314" width="3.85546875" style="58" customWidth="1"/>
    <col min="2315" max="2315" width="12.85546875" style="58" customWidth="1"/>
    <col min="2316" max="2316" width="10.85546875" style="58"/>
    <col min="2317" max="2317" width="4.85546875" style="58" customWidth="1"/>
    <col min="2318" max="2318" width="3.85546875" style="58" customWidth="1"/>
    <col min="2319" max="2319" width="12.85546875" style="58" customWidth="1"/>
    <col min="2320" max="2560" width="10.85546875" style="58"/>
    <col min="2561" max="2561" width="4" style="58" customWidth="1"/>
    <col min="2562" max="2563" width="40.85546875" style="58" customWidth="1"/>
    <col min="2564" max="2564" width="9.85546875" style="58" customWidth="1"/>
    <col min="2565" max="2565" width="4" style="58" customWidth="1"/>
    <col min="2566" max="2566" width="10.85546875" style="58"/>
    <col min="2567" max="2567" width="12.85546875" style="58" customWidth="1"/>
    <col min="2568" max="2568" width="10.85546875" style="58"/>
    <col min="2569" max="2569" width="4.85546875" style="58" customWidth="1"/>
    <col min="2570" max="2570" width="3.85546875" style="58" customWidth="1"/>
    <col min="2571" max="2571" width="12.85546875" style="58" customWidth="1"/>
    <col min="2572" max="2572" width="10.85546875" style="58"/>
    <col min="2573" max="2573" width="4.85546875" style="58" customWidth="1"/>
    <col min="2574" max="2574" width="3.85546875" style="58" customWidth="1"/>
    <col min="2575" max="2575" width="12.85546875" style="58" customWidth="1"/>
    <col min="2576" max="2816" width="10.85546875" style="58"/>
    <col min="2817" max="2817" width="4" style="58" customWidth="1"/>
    <col min="2818" max="2819" width="40.85546875" style="58" customWidth="1"/>
    <col min="2820" max="2820" width="9.85546875" style="58" customWidth="1"/>
    <col min="2821" max="2821" width="4" style="58" customWidth="1"/>
    <col min="2822" max="2822" width="10.85546875" style="58"/>
    <col min="2823" max="2823" width="12.85546875" style="58" customWidth="1"/>
    <col min="2824" max="2824" width="10.85546875" style="58"/>
    <col min="2825" max="2825" width="4.85546875" style="58" customWidth="1"/>
    <col min="2826" max="2826" width="3.85546875" style="58" customWidth="1"/>
    <col min="2827" max="2827" width="12.85546875" style="58" customWidth="1"/>
    <col min="2828" max="2828" width="10.85546875" style="58"/>
    <col min="2829" max="2829" width="4.85546875" style="58" customWidth="1"/>
    <col min="2830" max="2830" width="3.85546875" style="58" customWidth="1"/>
    <col min="2831" max="2831" width="12.85546875" style="58" customWidth="1"/>
    <col min="2832" max="3072" width="10.85546875" style="58"/>
    <col min="3073" max="3073" width="4" style="58" customWidth="1"/>
    <col min="3074" max="3075" width="40.85546875" style="58" customWidth="1"/>
    <col min="3076" max="3076" width="9.85546875" style="58" customWidth="1"/>
    <col min="3077" max="3077" width="4" style="58" customWidth="1"/>
    <col min="3078" max="3078" width="10.85546875" style="58"/>
    <col min="3079" max="3079" width="12.85546875" style="58" customWidth="1"/>
    <col min="3080" max="3080" width="10.85546875" style="58"/>
    <col min="3081" max="3081" width="4.85546875" style="58" customWidth="1"/>
    <col min="3082" max="3082" width="3.85546875" style="58" customWidth="1"/>
    <col min="3083" max="3083" width="12.85546875" style="58" customWidth="1"/>
    <col min="3084" max="3084" width="10.85546875" style="58"/>
    <col min="3085" max="3085" width="4.85546875" style="58" customWidth="1"/>
    <col min="3086" max="3086" width="3.85546875" style="58" customWidth="1"/>
    <col min="3087" max="3087" width="12.85546875" style="58" customWidth="1"/>
    <col min="3088" max="3328" width="10.85546875" style="58"/>
    <col min="3329" max="3329" width="4" style="58" customWidth="1"/>
    <col min="3330" max="3331" width="40.85546875" style="58" customWidth="1"/>
    <col min="3332" max="3332" width="9.85546875" style="58" customWidth="1"/>
    <col min="3333" max="3333" width="4" style="58" customWidth="1"/>
    <col min="3334" max="3334" width="10.85546875" style="58"/>
    <col min="3335" max="3335" width="12.85546875" style="58" customWidth="1"/>
    <col min="3336" max="3336" width="10.85546875" style="58"/>
    <col min="3337" max="3337" width="4.85546875" style="58" customWidth="1"/>
    <col min="3338" max="3338" width="3.85546875" style="58" customWidth="1"/>
    <col min="3339" max="3339" width="12.85546875" style="58" customWidth="1"/>
    <col min="3340" max="3340" width="10.85546875" style="58"/>
    <col min="3341" max="3341" width="4.85546875" style="58" customWidth="1"/>
    <col min="3342" max="3342" width="3.85546875" style="58" customWidth="1"/>
    <col min="3343" max="3343" width="12.85546875" style="58" customWidth="1"/>
    <col min="3344" max="3584" width="10.85546875" style="58"/>
    <col min="3585" max="3585" width="4" style="58" customWidth="1"/>
    <col min="3586" max="3587" width="40.85546875" style="58" customWidth="1"/>
    <col min="3588" max="3588" width="9.85546875" style="58" customWidth="1"/>
    <col min="3589" max="3589" width="4" style="58" customWidth="1"/>
    <col min="3590" max="3590" width="10.85546875" style="58"/>
    <col min="3591" max="3591" width="12.85546875" style="58" customWidth="1"/>
    <col min="3592" max="3592" width="10.85546875" style="58"/>
    <col min="3593" max="3593" width="4.85546875" style="58" customWidth="1"/>
    <col min="3594" max="3594" width="3.85546875" style="58" customWidth="1"/>
    <col min="3595" max="3595" width="12.85546875" style="58" customWidth="1"/>
    <col min="3596" max="3596" width="10.85546875" style="58"/>
    <col min="3597" max="3597" width="4.85546875" style="58" customWidth="1"/>
    <col min="3598" max="3598" width="3.85546875" style="58" customWidth="1"/>
    <col min="3599" max="3599" width="12.85546875" style="58" customWidth="1"/>
    <col min="3600" max="3840" width="10.85546875" style="58"/>
    <col min="3841" max="3841" width="4" style="58" customWidth="1"/>
    <col min="3842" max="3843" width="40.85546875" style="58" customWidth="1"/>
    <col min="3844" max="3844" width="9.85546875" style="58" customWidth="1"/>
    <col min="3845" max="3845" width="4" style="58" customWidth="1"/>
    <col min="3846" max="3846" width="10.85546875" style="58"/>
    <col min="3847" max="3847" width="12.85546875" style="58" customWidth="1"/>
    <col min="3848" max="3848" width="10.85546875" style="58"/>
    <col min="3849" max="3849" width="4.85546875" style="58" customWidth="1"/>
    <col min="3850" max="3850" width="3.85546875" style="58" customWidth="1"/>
    <col min="3851" max="3851" width="12.85546875" style="58" customWidth="1"/>
    <col min="3852" max="3852" width="10.85546875" style="58"/>
    <col min="3853" max="3853" width="4.85546875" style="58" customWidth="1"/>
    <col min="3854" max="3854" width="3.85546875" style="58" customWidth="1"/>
    <col min="3855" max="3855" width="12.85546875" style="58" customWidth="1"/>
    <col min="3856" max="4096" width="10.85546875" style="58"/>
    <col min="4097" max="4097" width="4" style="58" customWidth="1"/>
    <col min="4098" max="4099" width="40.85546875" style="58" customWidth="1"/>
    <col min="4100" max="4100" width="9.85546875" style="58" customWidth="1"/>
    <col min="4101" max="4101" width="4" style="58" customWidth="1"/>
    <col min="4102" max="4102" width="10.85546875" style="58"/>
    <col min="4103" max="4103" width="12.85546875" style="58" customWidth="1"/>
    <col min="4104" max="4104" width="10.85546875" style="58"/>
    <col min="4105" max="4105" width="4.85546875" style="58" customWidth="1"/>
    <col min="4106" max="4106" width="3.85546875" style="58" customWidth="1"/>
    <col min="4107" max="4107" width="12.85546875" style="58" customWidth="1"/>
    <col min="4108" max="4108" width="10.85546875" style="58"/>
    <col min="4109" max="4109" width="4.85546875" style="58" customWidth="1"/>
    <col min="4110" max="4110" width="3.85546875" style="58" customWidth="1"/>
    <col min="4111" max="4111" width="12.85546875" style="58" customWidth="1"/>
    <col min="4112" max="4352" width="10.85546875" style="58"/>
    <col min="4353" max="4353" width="4" style="58" customWidth="1"/>
    <col min="4354" max="4355" width="40.85546875" style="58" customWidth="1"/>
    <col min="4356" max="4356" width="9.85546875" style="58" customWidth="1"/>
    <col min="4357" max="4357" width="4" style="58" customWidth="1"/>
    <col min="4358" max="4358" width="10.85546875" style="58"/>
    <col min="4359" max="4359" width="12.85546875" style="58" customWidth="1"/>
    <col min="4360" max="4360" width="10.85546875" style="58"/>
    <col min="4361" max="4361" width="4.85546875" style="58" customWidth="1"/>
    <col min="4362" max="4362" width="3.85546875" style="58" customWidth="1"/>
    <col min="4363" max="4363" width="12.85546875" style="58" customWidth="1"/>
    <col min="4364" max="4364" width="10.85546875" style="58"/>
    <col min="4365" max="4365" width="4.85546875" style="58" customWidth="1"/>
    <col min="4366" max="4366" width="3.85546875" style="58" customWidth="1"/>
    <col min="4367" max="4367" width="12.85546875" style="58" customWidth="1"/>
    <col min="4368" max="4608" width="10.85546875" style="58"/>
    <col min="4609" max="4609" width="4" style="58" customWidth="1"/>
    <col min="4610" max="4611" width="40.85546875" style="58" customWidth="1"/>
    <col min="4612" max="4612" width="9.85546875" style="58" customWidth="1"/>
    <col min="4613" max="4613" width="4" style="58" customWidth="1"/>
    <col min="4614" max="4614" width="10.85546875" style="58"/>
    <col min="4615" max="4615" width="12.85546875" style="58" customWidth="1"/>
    <col min="4616" max="4616" width="10.85546875" style="58"/>
    <col min="4617" max="4617" width="4.85546875" style="58" customWidth="1"/>
    <col min="4618" max="4618" width="3.85546875" style="58" customWidth="1"/>
    <col min="4619" max="4619" width="12.85546875" style="58" customWidth="1"/>
    <col min="4620" max="4620" width="10.85546875" style="58"/>
    <col min="4621" max="4621" width="4.85546875" style="58" customWidth="1"/>
    <col min="4622" max="4622" width="3.85546875" style="58" customWidth="1"/>
    <col min="4623" max="4623" width="12.85546875" style="58" customWidth="1"/>
    <col min="4624" max="4864" width="10.85546875" style="58"/>
    <col min="4865" max="4865" width="4" style="58" customWidth="1"/>
    <col min="4866" max="4867" width="40.85546875" style="58" customWidth="1"/>
    <col min="4868" max="4868" width="9.85546875" style="58" customWidth="1"/>
    <col min="4869" max="4869" width="4" style="58" customWidth="1"/>
    <col min="4870" max="4870" width="10.85546875" style="58"/>
    <col min="4871" max="4871" width="12.85546875" style="58" customWidth="1"/>
    <col min="4872" max="4872" width="10.85546875" style="58"/>
    <col min="4873" max="4873" width="4.85546875" style="58" customWidth="1"/>
    <col min="4874" max="4874" width="3.85546875" style="58" customWidth="1"/>
    <col min="4875" max="4875" width="12.85546875" style="58" customWidth="1"/>
    <col min="4876" max="4876" width="10.85546875" style="58"/>
    <col min="4877" max="4877" width="4.85546875" style="58" customWidth="1"/>
    <col min="4878" max="4878" width="3.85546875" style="58" customWidth="1"/>
    <col min="4879" max="4879" width="12.85546875" style="58" customWidth="1"/>
    <col min="4880" max="5120" width="10.85546875" style="58"/>
    <col min="5121" max="5121" width="4" style="58" customWidth="1"/>
    <col min="5122" max="5123" width="40.85546875" style="58" customWidth="1"/>
    <col min="5124" max="5124" width="9.85546875" style="58" customWidth="1"/>
    <col min="5125" max="5125" width="4" style="58" customWidth="1"/>
    <col min="5126" max="5126" width="10.85546875" style="58"/>
    <col min="5127" max="5127" width="12.85546875" style="58" customWidth="1"/>
    <col min="5128" max="5128" width="10.85546875" style="58"/>
    <col min="5129" max="5129" width="4.85546875" style="58" customWidth="1"/>
    <col min="5130" max="5130" width="3.85546875" style="58" customWidth="1"/>
    <col min="5131" max="5131" width="12.85546875" style="58" customWidth="1"/>
    <col min="5132" max="5132" width="10.85546875" style="58"/>
    <col min="5133" max="5133" width="4.85546875" style="58" customWidth="1"/>
    <col min="5134" max="5134" width="3.85546875" style="58" customWidth="1"/>
    <col min="5135" max="5135" width="12.85546875" style="58" customWidth="1"/>
    <col min="5136" max="5376" width="10.85546875" style="58"/>
    <col min="5377" max="5377" width="4" style="58" customWidth="1"/>
    <col min="5378" max="5379" width="40.85546875" style="58" customWidth="1"/>
    <col min="5380" max="5380" width="9.85546875" style="58" customWidth="1"/>
    <col min="5381" max="5381" width="4" style="58" customWidth="1"/>
    <col min="5382" max="5382" width="10.85546875" style="58"/>
    <col min="5383" max="5383" width="12.85546875" style="58" customWidth="1"/>
    <col min="5384" max="5384" width="10.85546875" style="58"/>
    <col min="5385" max="5385" width="4.85546875" style="58" customWidth="1"/>
    <col min="5386" max="5386" width="3.85546875" style="58" customWidth="1"/>
    <col min="5387" max="5387" width="12.85546875" style="58" customWidth="1"/>
    <col min="5388" max="5388" width="10.85546875" style="58"/>
    <col min="5389" max="5389" width="4.85546875" style="58" customWidth="1"/>
    <col min="5390" max="5390" width="3.85546875" style="58" customWidth="1"/>
    <col min="5391" max="5391" width="12.85546875" style="58" customWidth="1"/>
    <col min="5392" max="5632" width="10.85546875" style="58"/>
    <col min="5633" max="5633" width="4" style="58" customWidth="1"/>
    <col min="5634" max="5635" width="40.85546875" style="58" customWidth="1"/>
    <col min="5636" max="5636" width="9.85546875" style="58" customWidth="1"/>
    <col min="5637" max="5637" width="4" style="58" customWidth="1"/>
    <col min="5638" max="5638" width="10.85546875" style="58"/>
    <col min="5639" max="5639" width="12.85546875" style="58" customWidth="1"/>
    <col min="5640" max="5640" width="10.85546875" style="58"/>
    <col min="5641" max="5641" width="4.85546875" style="58" customWidth="1"/>
    <col min="5642" max="5642" width="3.85546875" style="58" customWidth="1"/>
    <col min="5643" max="5643" width="12.85546875" style="58" customWidth="1"/>
    <col min="5644" max="5644" width="10.85546875" style="58"/>
    <col min="5645" max="5645" width="4.85546875" style="58" customWidth="1"/>
    <col min="5646" max="5646" width="3.85546875" style="58" customWidth="1"/>
    <col min="5647" max="5647" width="12.85546875" style="58" customWidth="1"/>
    <col min="5648" max="5888" width="10.85546875" style="58"/>
    <col min="5889" max="5889" width="4" style="58" customWidth="1"/>
    <col min="5890" max="5891" width="40.85546875" style="58" customWidth="1"/>
    <col min="5892" max="5892" width="9.85546875" style="58" customWidth="1"/>
    <col min="5893" max="5893" width="4" style="58" customWidth="1"/>
    <col min="5894" max="5894" width="10.85546875" style="58"/>
    <col min="5895" max="5895" width="12.85546875" style="58" customWidth="1"/>
    <col min="5896" max="5896" width="10.85546875" style="58"/>
    <col min="5897" max="5897" width="4.85546875" style="58" customWidth="1"/>
    <col min="5898" max="5898" width="3.85546875" style="58" customWidth="1"/>
    <col min="5899" max="5899" width="12.85546875" style="58" customWidth="1"/>
    <col min="5900" max="5900" width="10.85546875" style="58"/>
    <col min="5901" max="5901" width="4.85546875" style="58" customWidth="1"/>
    <col min="5902" max="5902" width="3.85546875" style="58" customWidth="1"/>
    <col min="5903" max="5903" width="12.85546875" style="58" customWidth="1"/>
    <col min="5904" max="6144" width="10.85546875" style="58"/>
    <col min="6145" max="6145" width="4" style="58" customWidth="1"/>
    <col min="6146" max="6147" width="40.85546875" style="58" customWidth="1"/>
    <col min="6148" max="6148" width="9.85546875" style="58" customWidth="1"/>
    <col min="6149" max="6149" width="4" style="58" customWidth="1"/>
    <col min="6150" max="6150" width="10.85546875" style="58"/>
    <col min="6151" max="6151" width="12.85546875" style="58" customWidth="1"/>
    <col min="6152" max="6152" width="10.85546875" style="58"/>
    <col min="6153" max="6153" width="4.85546875" style="58" customWidth="1"/>
    <col min="6154" max="6154" width="3.85546875" style="58" customWidth="1"/>
    <col min="6155" max="6155" width="12.85546875" style="58" customWidth="1"/>
    <col min="6156" max="6156" width="10.85546875" style="58"/>
    <col min="6157" max="6157" width="4.85546875" style="58" customWidth="1"/>
    <col min="6158" max="6158" width="3.85546875" style="58" customWidth="1"/>
    <col min="6159" max="6159" width="12.85546875" style="58" customWidth="1"/>
    <col min="6160" max="6400" width="10.85546875" style="58"/>
    <col min="6401" max="6401" width="4" style="58" customWidth="1"/>
    <col min="6402" max="6403" width="40.85546875" style="58" customWidth="1"/>
    <col min="6404" max="6404" width="9.85546875" style="58" customWidth="1"/>
    <col min="6405" max="6405" width="4" style="58" customWidth="1"/>
    <col min="6406" max="6406" width="10.85546875" style="58"/>
    <col min="6407" max="6407" width="12.85546875" style="58" customWidth="1"/>
    <col min="6408" max="6408" width="10.85546875" style="58"/>
    <col min="6409" max="6409" width="4.85546875" style="58" customWidth="1"/>
    <col min="6410" max="6410" width="3.85546875" style="58" customWidth="1"/>
    <col min="6411" max="6411" width="12.85546875" style="58" customWidth="1"/>
    <col min="6412" max="6412" width="10.85546875" style="58"/>
    <col min="6413" max="6413" width="4.85546875" style="58" customWidth="1"/>
    <col min="6414" max="6414" width="3.85546875" style="58" customWidth="1"/>
    <col min="6415" max="6415" width="12.85546875" style="58" customWidth="1"/>
    <col min="6416" max="6656" width="10.85546875" style="58"/>
    <col min="6657" max="6657" width="4" style="58" customWidth="1"/>
    <col min="6658" max="6659" width="40.85546875" style="58" customWidth="1"/>
    <col min="6660" max="6660" width="9.85546875" style="58" customWidth="1"/>
    <col min="6661" max="6661" width="4" style="58" customWidth="1"/>
    <col min="6662" max="6662" width="10.85546875" style="58"/>
    <col min="6663" max="6663" width="12.85546875" style="58" customWidth="1"/>
    <col min="6664" max="6664" width="10.85546875" style="58"/>
    <col min="6665" max="6665" width="4.85546875" style="58" customWidth="1"/>
    <col min="6666" max="6666" width="3.85546875" style="58" customWidth="1"/>
    <col min="6667" max="6667" width="12.85546875" style="58" customWidth="1"/>
    <col min="6668" max="6668" width="10.85546875" style="58"/>
    <col min="6669" max="6669" width="4.85546875" style="58" customWidth="1"/>
    <col min="6670" max="6670" width="3.85546875" style="58" customWidth="1"/>
    <col min="6671" max="6671" width="12.85546875" style="58" customWidth="1"/>
    <col min="6672" max="6912" width="10.85546875" style="58"/>
    <col min="6913" max="6913" width="4" style="58" customWidth="1"/>
    <col min="6914" max="6915" width="40.85546875" style="58" customWidth="1"/>
    <col min="6916" max="6916" width="9.85546875" style="58" customWidth="1"/>
    <col min="6917" max="6917" width="4" style="58" customWidth="1"/>
    <col min="6918" max="6918" width="10.85546875" style="58"/>
    <col min="6919" max="6919" width="12.85546875" style="58" customWidth="1"/>
    <col min="6920" max="6920" width="10.85546875" style="58"/>
    <col min="6921" max="6921" width="4.85546875" style="58" customWidth="1"/>
    <col min="6922" max="6922" width="3.85546875" style="58" customWidth="1"/>
    <col min="6923" max="6923" width="12.85546875" style="58" customWidth="1"/>
    <col min="6924" max="6924" width="10.85546875" style="58"/>
    <col min="6925" max="6925" width="4.85546875" style="58" customWidth="1"/>
    <col min="6926" max="6926" width="3.85546875" style="58" customWidth="1"/>
    <col min="6927" max="6927" width="12.85546875" style="58" customWidth="1"/>
    <col min="6928" max="7168" width="10.85546875" style="58"/>
    <col min="7169" max="7169" width="4" style="58" customWidth="1"/>
    <col min="7170" max="7171" width="40.85546875" style="58" customWidth="1"/>
    <col min="7172" max="7172" width="9.85546875" style="58" customWidth="1"/>
    <col min="7173" max="7173" width="4" style="58" customWidth="1"/>
    <col min="7174" max="7174" width="10.85546875" style="58"/>
    <col min="7175" max="7175" width="12.85546875" style="58" customWidth="1"/>
    <col min="7176" max="7176" width="10.85546875" style="58"/>
    <col min="7177" max="7177" width="4.85546875" style="58" customWidth="1"/>
    <col min="7178" max="7178" width="3.85546875" style="58" customWidth="1"/>
    <col min="7179" max="7179" width="12.85546875" style="58" customWidth="1"/>
    <col min="7180" max="7180" width="10.85546875" style="58"/>
    <col min="7181" max="7181" width="4.85546875" style="58" customWidth="1"/>
    <col min="7182" max="7182" width="3.85546875" style="58" customWidth="1"/>
    <col min="7183" max="7183" width="12.85546875" style="58" customWidth="1"/>
    <col min="7184" max="7424" width="10.85546875" style="58"/>
    <col min="7425" max="7425" width="4" style="58" customWidth="1"/>
    <col min="7426" max="7427" width="40.85546875" style="58" customWidth="1"/>
    <col min="7428" max="7428" width="9.85546875" style="58" customWidth="1"/>
    <col min="7429" max="7429" width="4" style="58" customWidth="1"/>
    <col min="7430" max="7430" width="10.85546875" style="58"/>
    <col min="7431" max="7431" width="12.85546875" style="58" customWidth="1"/>
    <col min="7432" max="7432" width="10.85546875" style="58"/>
    <col min="7433" max="7433" width="4.85546875" style="58" customWidth="1"/>
    <col min="7434" max="7434" width="3.85546875" style="58" customWidth="1"/>
    <col min="7435" max="7435" width="12.85546875" style="58" customWidth="1"/>
    <col min="7436" max="7436" width="10.85546875" style="58"/>
    <col min="7437" max="7437" width="4.85546875" style="58" customWidth="1"/>
    <col min="7438" max="7438" width="3.85546875" style="58" customWidth="1"/>
    <col min="7439" max="7439" width="12.85546875" style="58" customWidth="1"/>
    <col min="7440" max="7680" width="10.85546875" style="58"/>
    <col min="7681" max="7681" width="4" style="58" customWidth="1"/>
    <col min="7682" max="7683" width="40.85546875" style="58" customWidth="1"/>
    <col min="7684" max="7684" width="9.85546875" style="58" customWidth="1"/>
    <col min="7685" max="7685" width="4" style="58" customWidth="1"/>
    <col min="7686" max="7686" width="10.85546875" style="58"/>
    <col min="7687" max="7687" width="12.85546875" style="58" customWidth="1"/>
    <col min="7688" max="7688" width="10.85546875" style="58"/>
    <col min="7689" max="7689" width="4.85546875" style="58" customWidth="1"/>
    <col min="7690" max="7690" width="3.85546875" style="58" customWidth="1"/>
    <col min="7691" max="7691" width="12.85546875" style="58" customWidth="1"/>
    <col min="7692" max="7692" width="10.85546875" style="58"/>
    <col min="7693" max="7693" width="4.85546875" style="58" customWidth="1"/>
    <col min="7694" max="7694" width="3.85546875" style="58" customWidth="1"/>
    <col min="7695" max="7695" width="12.85546875" style="58" customWidth="1"/>
    <col min="7696" max="7936" width="10.85546875" style="58"/>
    <col min="7937" max="7937" width="4" style="58" customWidth="1"/>
    <col min="7938" max="7939" width="40.85546875" style="58" customWidth="1"/>
    <col min="7940" max="7940" width="9.85546875" style="58" customWidth="1"/>
    <col min="7941" max="7941" width="4" style="58" customWidth="1"/>
    <col min="7942" max="7942" width="10.85546875" style="58"/>
    <col min="7943" max="7943" width="12.85546875" style="58" customWidth="1"/>
    <col min="7944" max="7944" width="10.85546875" style="58"/>
    <col min="7945" max="7945" width="4.85546875" style="58" customWidth="1"/>
    <col min="7946" max="7946" width="3.85546875" style="58" customWidth="1"/>
    <col min="7947" max="7947" width="12.85546875" style="58" customWidth="1"/>
    <col min="7948" max="7948" width="10.85546875" style="58"/>
    <col min="7949" max="7949" width="4.85546875" style="58" customWidth="1"/>
    <col min="7950" max="7950" width="3.85546875" style="58" customWidth="1"/>
    <col min="7951" max="7951" width="12.85546875" style="58" customWidth="1"/>
    <col min="7952" max="8192" width="10.85546875" style="58"/>
    <col min="8193" max="8193" width="4" style="58" customWidth="1"/>
    <col min="8194" max="8195" width="40.85546875" style="58" customWidth="1"/>
    <col min="8196" max="8196" width="9.85546875" style="58" customWidth="1"/>
    <col min="8197" max="8197" width="4" style="58" customWidth="1"/>
    <col min="8198" max="8198" width="10.85546875" style="58"/>
    <col min="8199" max="8199" width="12.85546875" style="58" customWidth="1"/>
    <col min="8200" max="8200" width="10.85546875" style="58"/>
    <col min="8201" max="8201" width="4.85546875" style="58" customWidth="1"/>
    <col min="8202" max="8202" width="3.85546875" style="58" customWidth="1"/>
    <col min="8203" max="8203" width="12.85546875" style="58" customWidth="1"/>
    <col min="8204" max="8204" width="10.85546875" style="58"/>
    <col min="8205" max="8205" width="4.85546875" style="58" customWidth="1"/>
    <col min="8206" max="8206" width="3.85546875" style="58" customWidth="1"/>
    <col min="8207" max="8207" width="12.85546875" style="58" customWidth="1"/>
    <col min="8208" max="8448" width="10.85546875" style="58"/>
    <col min="8449" max="8449" width="4" style="58" customWidth="1"/>
    <col min="8450" max="8451" width="40.85546875" style="58" customWidth="1"/>
    <col min="8452" max="8452" width="9.85546875" style="58" customWidth="1"/>
    <col min="8453" max="8453" width="4" style="58" customWidth="1"/>
    <col min="8454" max="8454" width="10.85546875" style="58"/>
    <col min="8455" max="8455" width="12.85546875" style="58" customWidth="1"/>
    <col min="8456" max="8456" width="10.85546875" style="58"/>
    <col min="8457" max="8457" width="4.85546875" style="58" customWidth="1"/>
    <col min="8458" max="8458" width="3.85546875" style="58" customWidth="1"/>
    <col min="8459" max="8459" width="12.85546875" style="58" customWidth="1"/>
    <col min="8460" max="8460" width="10.85546875" style="58"/>
    <col min="8461" max="8461" width="4.85546875" style="58" customWidth="1"/>
    <col min="8462" max="8462" width="3.85546875" style="58" customWidth="1"/>
    <col min="8463" max="8463" width="12.85546875" style="58" customWidth="1"/>
    <col min="8464" max="8704" width="10.85546875" style="58"/>
    <col min="8705" max="8705" width="4" style="58" customWidth="1"/>
    <col min="8706" max="8707" width="40.85546875" style="58" customWidth="1"/>
    <col min="8708" max="8708" width="9.85546875" style="58" customWidth="1"/>
    <col min="8709" max="8709" width="4" style="58" customWidth="1"/>
    <col min="8710" max="8710" width="10.85546875" style="58"/>
    <col min="8711" max="8711" width="12.85546875" style="58" customWidth="1"/>
    <col min="8712" max="8712" width="10.85546875" style="58"/>
    <col min="8713" max="8713" width="4.85546875" style="58" customWidth="1"/>
    <col min="8714" max="8714" width="3.85546875" style="58" customWidth="1"/>
    <col min="8715" max="8715" width="12.85546875" style="58" customWidth="1"/>
    <col min="8716" max="8716" width="10.85546875" style="58"/>
    <col min="8717" max="8717" width="4.85546875" style="58" customWidth="1"/>
    <col min="8718" max="8718" width="3.85546875" style="58" customWidth="1"/>
    <col min="8719" max="8719" width="12.85546875" style="58" customWidth="1"/>
    <col min="8720" max="8960" width="10.85546875" style="58"/>
    <col min="8961" max="8961" width="4" style="58" customWidth="1"/>
    <col min="8962" max="8963" width="40.85546875" style="58" customWidth="1"/>
    <col min="8964" max="8964" width="9.85546875" style="58" customWidth="1"/>
    <col min="8965" max="8965" width="4" style="58" customWidth="1"/>
    <col min="8966" max="8966" width="10.85546875" style="58"/>
    <col min="8967" max="8967" width="12.85546875" style="58" customWidth="1"/>
    <col min="8968" max="8968" width="10.85546875" style="58"/>
    <col min="8969" max="8969" width="4.85546875" style="58" customWidth="1"/>
    <col min="8970" max="8970" width="3.85546875" style="58" customWidth="1"/>
    <col min="8971" max="8971" width="12.85546875" style="58" customWidth="1"/>
    <col min="8972" max="8972" width="10.85546875" style="58"/>
    <col min="8973" max="8973" width="4.85546875" style="58" customWidth="1"/>
    <col min="8974" max="8974" width="3.85546875" style="58" customWidth="1"/>
    <col min="8975" max="8975" width="12.85546875" style="58" customWidth="1"/>
    <col min="8976" max="9216" width="10.85546875" style="58"/>
    <col min="9217" max="9217" width="4" style="58" customWidth="1"/>
    <col min="9218" max="9219" width="40.85546875" style="58" customWidth="1"/>
    <col min="9220" max="9220" width="9.85546875" style="58" customWidth="1"/>
    <col min="9221" max="9221" width="4" style="58" customWidth="1"/>
    <col min="9222" max="9222" width="10.85546875" style="58"/>
    <col min="9223" max="9223" width="12.85546875" style="58" customWidth="1"/>
    <col min="9224" max="9224" width="10.85546875" style="58"/>
    <col min="9225" max="9225" width="4.85546875" style="58" customWidth="1"/>
    <col min="9226" max="9226" width="3.85546875" style="58" customWidth="1"/>
    <col min="9227" max="9227" width="12.85546875" style="58" customWidth="1"/>
    <col min="9228" max="9228" width="10.85546875" style="58"/>
    <col min="9229" max="9229" width="4.85546875" style="58" customWidth="1"/>
    <col min="9230" max="9230" width="3.85546875" style="58" customWidth="1"/>
    <col min="9231" max="9231" width="12.85546875" style="58" customWidth="1"/>
    <col min="9232" max="9472" width="10.85546875" style="58"/>
    <col min="9473" max="9473" width="4" style="58" customWidth="1"/>
    <col min="9474" max="9475" width="40.85546875" style="58" customWidth="1"/>
    <col min="9476" max="9476" width="9.85546875" style="58" customWidth="1"/>
    <col min="9477" max="9477" width="4" style="58" customWidth="1"/>
    <col min="9478" max="9478" width="10.85546875" style="58"/>
    <col min="9479" max="9479" width="12.85546875" style="58" customWidth="1"/>
    <col min="9480" max="9480" width="10.85546875" style="58"/>
    <col min="9481" max="9481" width="4.85546875" style="58" customWidth="1"/>
    <col min="9482" max="9482" width="3.85546875" style="58" customWidth="1"/>
    <col min="9483" max="9483" width="12.85546875" style="58" customWidth="1"/>
    <col min="9484" max="9484" width="10.85546875" style="58"/>
    <col min="9485" max="9485" width="4.85546875" style="58" customWidth="1"/>
    <col min="9486" max="9486" width="3.85546875" style="58" customWidth="1"/>
    <col min="9487" max="9487" width="12.85546875" style="58" customWidth="1"/>
    <col min="9488" max="9728" width="10.85546875" style="58"/>
    <col min="9729" max="9729" width="4" style="58" customWidth="1"/>
    <col min="9730" max="9731" width="40.85546875" style="58" customWidth="1"/>
    <col min="9732" max="9732" width="9.85546875" style="58" customWidth="1"/>
    <col min="9733" max="9733" width="4" style="58" customWidth="1"/>
    <col min="9734" max="9734" width="10.85546875" style="58"/>
    <col min="9735" max="9735" width="12.85546875" style="58" customWidth="1"/>
    <col min="9736" max="9736" width="10.85546875" style="58"/>
    <col min="9737" max="9737" width="4.85546875" style="58" customWidth="1"/>
    <col min="9738" max="9738" width="3.85546875" style="58" customWidth="1"/>
    <col min="9739" max="9739" width="12.85546875" style="58" customWidth="1"/>
    <col min="9740" max="9740" width="10.85546875" style="58"/>
    <col min="9741" max="9741" width="4.85546875" style="58" customWidth="1"/>
    <col min="9742" max="9742" width="3.85546875" style="58" customWidth="1"/>
    <col min="9743" max="9743" width="12.85546875" style="58" customWidth="1"/>
    <col min="9744" max="9984" width="10.85546875" style="58"/>
    <col min="9985" max="9985" width="4" style="58" customWidth="1"/>
    <col min="9986" max="9987" width="40.85546875" style="58" customWidth="1"/>
    <col min="9988" max="9988" width="9.85546875" style="58" customWidth="1"/>
    <col min="9989" max="9989" width="4" style="58" customWidth="1"/>
    <col min="9990" max="9990" width="10.85546875" style="58"/>
    <col min="9991" max="9991" width="12.85546875" style="58" customWidth="1"/>
    <col min="9992" max="9992" width="10.85546875" style="58"/>
    <col min="9993" max="9993" width="4.85546875" style="58" customWidth="1"/>
    <col min="9994" max="9994" width="3.85546875" style="58" customWidth="1"/>
    <col min="9995" max="9995" width="12.85546875" style="58" customWidth="1"/>
    <col min="9996" max="9996" width="10.85546875" style="58"/>
    <col min="9997" max="9997" width="4.85546875" style="58" customWidth="1"/>
    <col min="9998" max="9998" width="3.85546875" style="58" customWidth="1"/>
    <col min="9999" max="9999" width="12.85546875" style="58" customWidth="1"/>
    <col min="10000" max="10240" width="10.85546875" style="58"/>
    <col min="10241" max="10241" width="4" style="58" customWidth="1"/>
    <col min="10242" max="10243" width="40.85546875" style="58" customWidth="1"/>
    <col min="10244" max="10244" width="9.85546875" style="58" customWidth="1"/>
    <col min="10245" max="10245" width="4" style="58" customWidth="1"/>
    <col min="10246" max="10246" width="10.85546875" style="58"/>
    <col min="10247" max="10247" width="12.85546875" style="58" customWidth="1"/>
    <col min="10248" max="10248" width="10.85546875" style="58"/>
    <col min="10249" max="10249" width="4.85546875" style="58" customWidth="1"/>
    <col min="10250" max="10250" width="3.85546875" style="58" customWidth="1"/>
    <col min="10251" max="10251" width="12.85546875" style="58" customWidth="1"/>
    <col min="10252" max="10252" width="10.85546875" style="58"/>
    <col min="10253" max="10253" width="4.85546875" style="58" customWidth="1"/>
    <col min="10254" max="10254" width="3.85546875" style="58" customWidth="1"/>
    <col min="10255" max="10255" width="12.85546875" style="58" customWidth="1"/>
    <col min="10256" max="10496" width="10.85546875" style="58"/>
    <col min="10497" max="10497" width="4" style="58" customWidth="1"/>
    <col min="10498" max="10499" width="40.85546875" style="58" customWidth="1"/>
    <col min="10500" max="10500" width="9.85546875" style="58" customWidth="1"/>
    <col min="10501" max="10501" width="4" style="58" customWidth="1"/>
    <col min="10502" max="10502" width="10.85546875" style="58"/>
    <col min="10503" max="10503" width="12.85546875" style="58" customWidth="1"/>
    <col min="10504" max="10504" width="10.85546875" style="58"/>
    <col min="10505" max="10505" width="4.85546875" style="58" customWidth="1"/>
    <col min="10506" max="10506" width="3.85546875" style="58" customWidth="1"/>
    <col min="10507" max="10507" width="12.85546875" style="58" customWidth="1"/>
    <col min="10508" max="10508" width="10.85546875" style="58"/>
    <col min="10509" max="10509" width="4.85546875" style="58" customWidth="1"/>
    <col min="10510" max="10510" width="3.85546875" style="58" customWidth="1"/>
    <col min="10511" max="10511" width="12.85546875" style="58" customWidth="1"/>
    <col min="10512" max="10752" width="10.85546875" style="58"/>
    <col min="10753" max="10753" width="4" style="58" customWidth="1"/>
    <col min="10754" max="10755" width="40.85546875" style="58" customWidth="1"/>
    <col min="10756" max="10756" width="9.85546875" style="58" customWidth="1"/>
    <col min="10757" max="10757" width="4" style="58" customWidth="1"/>
    <col min="10758" max="10758" width="10.85546875" style="58"/>
    <col min="10759" max="10759" width="12.85546875" style="58" customWidth="1"/>
    <col min="10760" max="10760" width="10.85546875" style="58"/>
    <col min="10761" max="10761" width="4.85546875" style="58" customWidth="1"/>
    <col min="10762" max="10762" width="3.85546875" style="58" customWidth="1"/>
    <col min="10763" max="10763" width="12.85546875" style="58" customWidth="1"/>
    <col min="10764" max="10764" width="10.85546875" style="58"/>
    <col min="10765" max="10765" width="4.85546875" style="58" customWidth="1"/>
    <col min="10766" max="10766" width="3.85546875" style="58" customWidth="1"/>
    <col min="10767" max="10767" width="12.85546875" style="58" customWidth="1"/>
    <col min="10768" max="11008" width="10.85546875" style="58"/>
    <col min="11009" max="11009" width="4" style="58" customWidth="1"/>
    <col min="11010" max="11011" width="40.85546875" style="58" customWidth="1"/>
    <col min="11012" max="11012" width="9.85546875" style="58" customWidth="1"/>
    <col min="11013" max="11013" width="4" style="58" customWidth="1"/>
    <col min="11014" max="11014" width="10.85546875" style="58"/>
    <col min="11015" max="11015" width="12.85546875" style="58" customWidth="1"/>
    <col min="11016" max="11016" width="10.85546875" style="58"/>
    <col min="11017" max="11017" width="4.85546875" style="58" customWidth="1"/>
    <col min="11018" max="11018" width="3.85546875" style="58" customWidth="1"/>
    <col min="11019" max="11019" width="12.85546875" style="58" customWidth="1"/>
    <col min="11020" max="11020" width="10.85546875" style="58"/>
    <col min="11021" max="11021" width="4.85546875" style="58" customWidth="1"/>
    <col min="11022" max="11022" width="3.85546875" style="58" customWidth="1"/>
    <col min="11023" max="11023" width="12.85546875" style="58" customWidth="1"/>
    <col min="11024" max="11264" width="10.85546875" style="58"/>
    <col min="11265" max="11265" width="4" style="58" customWidth="1"/>
    <col min="11266" max="11267" width="40.85546875" style="58" customWidth="1"/>
    <col min="11268" max="11268" width="9.85546875" style="58" customWidth="1"/>
    <col min="11269" max="11269" width="4" style="58" customWidth="1"/>
    <col min="11270" max="11270" width="10.85546875" style="58"/>
    <col min="11271" max="11271" width="12.85546875" style="58" customWidth="1"/>
    <col min="11272" max="11272" width="10.85546875" style="58"/>
    <col min="11273" max="11273" width="4.85546875" style="58" customWidth="1"/>
    <col min="11274" max="11274" width="3.85546875" style="58" customWidth="1"/>
    <col min="11275" max="11275" width="12.85546875" style="58" customWidth="1"/>
    <col min="11276" max="11276" width="10.85546875" style="58"/>
    <col min="11277" max="11277" width="4.85546875" style="58" customWidth="1"/>
    <col min="11278" max="11278" width="3.85546875" style="58" customWidth="1"/>
    <col min="11279" max="11279" width="12.85546875" style="58" customWidth="1"/>
    <col min="11280" max="11520" width="10.85546875" style="58"/>
    <col min="11521" max="11521" width="4" style="58" customWidth="1"/>
    <col min="11522" max="11523" width="40.85546875" style="58" customWidth="1"/>
    <col min="11524" max="11524" width="9.85546875" style="58" customWidth="1"/>
    <col min="11525" max="11525" width="4" style="58" customWidth="1"/>
    <col min="11526" max="11526" width="10.85546875" style="58"/>
    <col min="11527" max="11527" width="12.85546875" style="58" customWidth="1"/>
    <col min="11528" max="11528" width="10.85546875" style="58"/>
    <col min="11529" max="11529" width="4.85546875" style="58" customWidth="1"/>
    <col min="11530" max="11530" width="3.85546875" style="58" customWidth="1"/>
    <col min="11531" max="11531" width="12.85546875" style="58" customWidth="1"/>
    <col min="11532" max="11532" width="10.85546875" style="58"/>
    <col min="11533" max="11533" width="4.85546875" style="58" customWidth="1"/>
    <col min="11534" max="11534" width="3.85546875" style="58" customWidth="1"/>
    <col min="11535" max="11535" width="12.85546875" style="58" customWidth="1"/>
    <col min="11536" max="11776" width="10.85546875" style="58"/>
    <col min="11777" max="11777" width="4" style="58" customWidth="1"/>
    <col min="11778" max="11779" width="40.85546875" style="58" customWidth="1"/>
    <col min="11780" max="11780" width="9.85546875" style="58" customWidth="1"/>
    <col min="11781" max="11781" width="4" style="58" customWidth="1"/>
    <col min="11782" max="11782" width="10.85546875" style="58"/>
    <col min="11783" max="11783" width="12.85546875" style="58" customWidth="1"/>
    <col min="11784" max="11784" width="10.85546875" style="58"/>
    <col min="11785" max="11785" width="4.85546875" style="58" customWidth="1"/>
    <col min="11786" max="11786" width="3.85546875" style="58" customWidth="1"/>
    <col min="11787" max="11787" width="12.85546875" style="58" customWidth="1"/>
    <col min="11788" max="11788" width="10.85546875" style="58"/>
    <col min="11789" max="11789" width="4.85546875" style="58" customWidth="1"/>
    <col min="11790" max="11790" width="3.85546875" style="58" customWidth="1"/>
    <col min="11791" max="11791" width="12.85546875" style="58" customWidth="1"/>
    <col min="11792" max="12032" width="10.85546875" style="58"/>
    <col min="12033" max="12033" width="4" style="58" customWidth="1"/>
    <col min="12034" max="12035" width="40.85546875" style="58" customWidth="1"/>
    <col min="12036" max="12036" width="9.85546875" style="58" customWidth="1"/>
    <col min="12037" max="12037" width="4" style="58" customWidth="1"/>
    <col min="12038" max="12038" width="10.85546875" style="58"/>
    <col min="12039" max="12039" width="12.85546875" style="58" customWidth="1"/>
    <col min="12040" max="12040" width="10.85546875" style="58"/>
    <col min="12041" max="12041" width="4.85546875" style="58" customWidth="1"/>
    <col min="12042" max="12042" width="3.85546875" style="58" customWidth="1"/>
    <col min="12043" max="12043" width="12.85546875" style="58" customWidth="1"/>
    <col min="12044" max="12044" width="10.85546875" style="58"/>
    <col min="12045" max="12045" width="4.85546875" style="58" customWidth="1"/>
    <col min="12046" max="12046" width="3.85546875" style="58" customWidth="1"/>
    <col min="12047" max="12047" width="12.85546875" style="58" customWidth="1"/>
    <col min="12048" max="12288" width="10.85546875" style="58"/>
    <col min="12289" max="12289" width="4" style="58" customWidth="1"/>
    <col min="12290" max="12291" width="40.85546875" style="58" customWidth="1"/>
    <col min="12292" max="12292" width="9.85546875" style="58" customWidth="1"/>
    <col min="12293" max="12293" width="4" style="58" customWidth="1"/>
    <col min="12294" max="12294" width="10.85546875" style="58"/>
    <col min="12295" max="12295" width="12.85546875" style="58" customWidth="1"/>
    <col min="12296" max="12296" width="10.85546875" style="58"/>
    <col min="12297" max="12297" width="4.85546875" style="58" customWidth="1"/>
    <col min="12298" max="12298" width="3.85546875" style="58" customWidth="1"/>
    <col min="12299" max="12299" width="12.85546875" style="58" customWidth="1"/>
    <col min="12300" max="12300" width="10.85546875" style="58"/>
    <col min="12301" max="12301" width="4.85546875" style="58" customWidth="1"/>
    <col min="12302" max="12302" width="3.85546875" style="58" customWidth="1"/>
    <col min="12303" max="12303" width="12.85546875" style="58" customWidth="1"/>
    <col min="12304" max="12544" width="10.85546875" style="58"/>
    <col min="12545" max="12545" width="4" style="58" customWidth="1"/>
    <col min="12546" max="12547" width="40.85546875" style="58" customWidth="1"/>
    <col min="12548" max="12548" width="9.85546875" style="58" customWidth="1"/>
    <col min="12549" max="12549" width="4" style="58" customWidth="1"/>
    <col min="12550" max="12550" width="10.85546875" style="58"/>
    <col min="12551" max="12551" width="12.85546875" style="58" customWidth="1"/>
    <col min="12552" max="12552" width="10.85546875" style="58"/>
    <col min="12553" max="12553" width="4.85546875" style="58" customWidth="1"/>
    <col min="12554" max="12554" width="3.85546875" style="58" customWidth="1"/>
    <col min="12555" max="12555" width="12.85546875" style="58" customWidth="1"/>
    <col min="12556" max="12556" width="10.85546875" style="58"/>
    <col min="12557" max="12557" width="4.85546875" style="58" customWidth="1"/>
    <col min="12558" max="12558" width="3.85546875" style="58" customWidth="1"/>
    <col min="12559" max="12559" width="12.85546875" style="58" customWidth="1"/>
    <col min="12560" max="12800" width="10.85546875" style="58"/>
    <col min="12801" max="12801" width="4" style="58" customWidth="1"/>
    <col min="12802" max="12803" width="40.85546875" style="58" customWidth="1"/>
    <col min="12804" max="12804" width="9.85546875" style="58" customWidth="1"/>
    <col min="12805" max="12805" width="4" style="58" customWidth="1"/>
    <col min="12806" max="12806" width="10.85546875" style="58"/>
    <col min="12807" max="12807" width="12.85546875" style="58" customWidth="1"/>
    <col min="12808" max="12808" width="10.85546875" style="58"/>
    <col min="12809" max="12809" width="4.85546875" style="58" customWidth="1"/>
    <col min="12810" max="12810" width="3.85546875" style="58" customWidth="1"/>
    <col min="12811" max="12811" width="12.85546875" style="58" customWidth="1"/>
    <col min="12812" max="12812" width="10.85546875" style="58"/>
    <col min="12813" max="12813" width="4.85546875" style="58" customWidth="1"/>
    <col min="12814" max="12814" width="3.85546875" style="58" customWidth="1"/>
    <col min="12815" max="12815" width="12.85546875" style="58" customWidth="1"/>
    <col min="12816" max="13056" width="10.85546875" style="58"/>
    <col min="13057" max="13057" width="4" style="58" customWidth="1"/>
    <col min="13058" max="13059" width="40.85546875" style="58" customWidth="1"/>
    <col min="13060" max="13060" width="9.85546875" style="58" customWidth="1"/>
    <col min="13061" max="13061" width="4" style="58" customWidth="1"/>
    <col min="13062" max="13062" width="10.85546875" style="58"/>
    <col min="13063" max="13063" width="12.85546875" style="58" customWidth="1"/>
    <col min="13064" max="13064" width="10.85546875" style="58"/>
    <col min="13065" max="13065" width="4.85546875" style="58" customWidth="1"/>
    <col min="13066" max="13066" width="3.85546875" style="58" customWidth="1"/>
    <col min="13067" max="13067" width="12.85546875" style="58" customWidth="1"/>
    <col min="13068" max="13068" width="10.85546875" style="58"/>
    <col min="13069" max="13069" width="4.85546875" style="58" customWidth="1"/>
    <col min="13070" max="13070" width="3.85546875" style="58" customWidth="1"/>
    <col min="13071" max="13071" width="12.85546875" style="58" customWidth="1"/>
    <col min="13072" max="13312" width="10.85546875" style="58"/>
    <col min="13313" max="13313" width="4" style="58" customWidth="1"/>
    <col min="13314" max="13315" width="40.85546875" style="58" customWidth="1"/>
    <col min="13316" max="13316" width="9.85546875" style="58" customWidth="1"/>
    <col min="13317" max="13317" width="4" style="58" customWidth="1"/>
    <col min="13318" max="13318" width="10.85546875" style="58"/>
    <col min="13319" max="13319" width="12.85546875" style="58" customWidth="1"/>
    <col min="13320" max="13320" width="10.85546875" style="58"/>
    <col min="13321" max="13321" width="4.85546875" style="58" customWidth="1"/>
    <col min="13322" max="13322" width="3.85546875" style="58" customWidth="1"/>
    <col min="13323" max="13323" width="12.85546875" style="58" customWidth="1"/>
    <col min="13324" max="13324" width="10.85546875" style="58"/>
    <col min="13325" max="13325" width="4.85546875" style="58" customWidth="1"/>
    <col min="13326" max="13326" width="3.85546875" style="58" customWidth="1"/>
    <col min="13327" max="13327" width="12.85546875" style="58" customWidth="1"/>
    <col min="13328" max="13568" width="10.85546875" style="58"/>
    <col min="13569" max="13569" width="4" style="58" customWidth="1"/>
    <col min="13570" max="13571" width="40.85546875" style="58" customWidth="1"/>
    <col min="13572" max="13572" width="9.85546875" style="58" customWidth="1"/>
    <col min="13573" max="13573" width="4" style="58" customWidth="1"/>
    <col min="13574" max="13574" width="10.85546875" style="58"/>
    <col min="13575" max="13575" width="12.85546875" style="58" customWidth="1"/>
    <col min="13576" max="13576" width="10.85546875" style="58"/>
    <col min="13577" max="13577" width="4.85546875" style="58" customWidth="1"/>
    <col min="13578" max="13578" width="3.85546875" style="58" customWidth="1"/>
    <col min="13579" max="13579" width="12.85546875" style="58" customWidth="1"/>
    <col min="13580" max="13580" width="10.85546875" style="58"/>
    <col min="13581" max="13581" width="4.85546875" style="58" customWidth="1"/>
    <col min="13582" max="13582" width="3.85546875" style="58" customWidth="1"/>
    <col min="13583" max="13583" width="12.85546875" style="58" customWidth="1"/>
    <col min="13584" max="13824" width="10.85546875" style="58"/>
    <col min="13825" max="13825" width="4" style="58" customWidth="1"/>
    <col min="13826" max="13827" width="40.85546875" style="58" customWidth="1"/>
    <col min="13828" max="13828" width="9.85546875" style="58" customWidth="1"/>
    <col min="13829" max="13829" width="4" style="58" customWidth="1"/>
    <col min="13830" max="13830" width="10.85546875" style="58"/>
    <col min="13831" max="13831" width="12.85546875" style="58" customWidth="1"/>
    <col min="13832" max="13832" width="10.85546875" style="58"/>
    <col min="13833" max="13833" width="4.85546875" style="58" customWidth="1"/>
    <col min="13834" max="13834" width="3.85546875" style="58" customWidth="1"/>
    <col min="13835" max="13835" width="12.85546875" style="58" customWidth="1"/>
    <col min="13836" max="13836" width="10.85546875" style="58"/>
    <col min="13837" max="13837" width="4.85546875" style="58" customWidth="1"/>
    <col min="13838" max="13838" width="3.85546875" style="58" customWidth="1"/>
    <col min="13839" max="13839" width="12.85546875" style="58" customWidth="1"/>
    <col min="13840" max="14080" width="10.85546875" style="58"/>
    <col min="14081" max="14081" width="4" style="58" customWidth="1"/>
    <col min="14082" max="14083" width="40.85546875" style="58" customWidth="1"/>
    <col min="14084" max="14084" width="9.85546875" style="58" customWidth="1"/>
    <col min="14085" max="14085" width="4" style="58" customWidth="1"/>
    <col min="14086" max="14086" width="10.85546875" style="58"/>
    <col min="14087" max="14087" width="12.85546875" style="58" customWidth="1"/>
    <col min="14088" max="14088" width="10.85546875" style="58"/>
    <col min="14089" max="14089" width="4.85546875" style="58" customWidth="1"/>
    <col min="14090" max="14090" width="3.85546875" style="58" customWidth="1"/>
    <col min="14091" max="14091" width="12.85546875" style="58" customWidth="1"/>
    <col min="14092" max="14092" width="10.85546875" style="58"/>
    <col min="14093" max="14093" width="4.85546875" style="58" customWidth="1"/>
    <col min="14094" max="14094" width="3.85546875" style="58" customWidth="1"/>
    <col min="14095" max="14095" width="12.85546875" style="58" customWidth="1"/>
    <col min="14096" max="14336" width="10.85546875" style="58"/>
    <col min="14337" max="14337" width="4" style="58" customWidth="1"/>
    <col min="14338" max="14339" width="40.85546875" style="58" customWidth="1"/>
    <col min="14340" max="14340" width="9.85546875" style="58" customWidth="1"/>
    <col min="14341" max="14341" width="4" style="58" customWidth="1"/>
    <col min="14342" max="14342" width="10.85546875" style="58"/>
    <col min="14343" max="14343" width="12.85546875" style="58" customWidth="1"/>
    <col min="14344" max="14344" width="10.85546875" style="58"/>
    <col min="14345" max="14345" width="4.85546875" style="58" customWidth="1"/>
    <col min="14346" max="14346" width="3.85546875" style="58" customWidth="1"/>
    <col min="14347" max="14347" width="12.85546875" style="58" customWidth="1"/>
    <col min="14348" max="14348" width="10.85546875" style="58"/>
    <col min="14349" max="14349" width="4.85546875" style="58" customWidth="1"/>
    <col min="14350" max="14350" width="3.85546875" style="58" customWidth="1"/>
    <col min="14351" max="14351" width="12.85546875" style="58" customWidth="1"/>
    <col min="14352" max="14592" width="10.85546875" style="58"/>
    <col min="14593" max="14593" width="4" style="58" customWidth="1"/>
    <col min="14594" max="14595" width="40.85546875" style="58" customWidth="1"/>
    <col min="14596" max="14596" width="9.85546875" style="58" customWidth="1"/>
    <col min="14597" max="14597" width="4" style="58" customWidth="1"/>
    <col min="14598" max="14598" width="10.85546875" style="58"/>
    <col min="14599" max="14599" width="12.85546875" style="58" customWidth="1"/>
    <col min="14600" max="14600" width="10.85546875" style="58"/>
    <col min="14601" max="14601" width="4.85546875" style="58" customWidth="1"/>
    <col min="14602" max="14602" width="3.85546875" style="58" customWidth="1"/>
    <col min="14603" max="14603" width="12.85546875" style="58" customWidth="1"/>
    <col min="14604" max="14604" width="10.85546875" style="58"/>
    <col min="14605" max="14605" width="4.85546875" style="58" customWidth="1"/>
    <col min="14606" max="14606" width="3.85546875" style="58" customWidth="1"/>
    <col min="14607" max="14607" width="12.85546875" style="58" customWidth="1"/>
    <col min="14608" max="14848" width="10.85546875" style="58"/>
    <col min="14849" max="14849" width="4" style="58" customWidth="1"/>
    <col min="14850" max="14851" width="40.85546875" style="58" customWidth="1"/>
    <col min="14852" max="14852" width="9.85546875" style="58" customWidth="1"/>
    <col min="14853" max="14853" width="4" style="58" customWidth="1"/>
    <col min="14854" max="14854" width="10.85546875" style="58"/>
    <col min="14855" max="14855" width="12.85546875" style="58" customWidth="1"/>
    <col min="14856" max="14856" width="10.85546875" style="58"/>
    <col min="14857" max="14857" width="4.85546875" style="58" customWidth="1"/>
    <col min="14858" max="14858" width="3.85546875" style="58" customWidth="1"/>
    <col min="14859" max="14859" width="12.85546875" style="58" customWidth="1"/>
    <col min="14860" max="14860" width="10.85546875" style="58"/>
    <col min="14861" max="14861" width="4.85546875" style="58" customWidth="1"/>
    <col min="14862" max="14862" width="3.85546875" style="58" customWidth="1"/>
    <col min="14863" max="14863" width="12.85546875" style="58" customWidth="1"/>
    <col min="14864" max="15104" width="10.85546875" style="58"/>
    <col min="15105" max="15105" width="4" style="58" customWidth="1"/>
    <col min="15106" max="15107" width="40.85546875" style="58" customWidth="1"/>
    <col min="15108" max="15108" width="9.85546875" style="58" customWidth="1"/>
    <col min="15109" max="15109" width="4" style="58" customWidth="1"/>
    <col min="15110" max="15110" width="10.85546875" style="58"/>
    <col min="15111" max="15111" width="12.85546875" style="58" customWidth="1"/>
    <col min="15112" max="15112" width="10.85546875" style="58"/>
    <col min="15113" max="15113" width="4.85546875" style="58" customWidth="1"/>
    <col min="15114" max="15114" width="3.85546875" style="58" customWidth="1"/>
    <col min="15115" max="15115" width="12.85546875" style="58" customWidth="1"/>
    <col min="15116" max="15116" width="10.85546875" style="58"/>
    <col min="15117" max="15117" width="4.85546875" style="58" customWidth="1"/>
    <col min="15118" max="15118" width="3.85546875" style="58" customWidth="1"/>
    <col min="15119" max="15119" width="12.85546875" style="58" customWidth="1"/>
    <col min="15120" max="15360" width="10.85546875" style="58"/>
    <col min="15361" max="15361" width="4" style="58" customWidth="1"/>
    <col min="15362" max="15363" width="40.85546875" style="58" customWidth="1"/>
    <col min="15364" max="15364" width="9.85546875" style="58" customWidth="1"/>
    <col min="15365" max="15365" width="4" style="58" customWidth="1"/>
    <col min="15366" max="15366" width="10.85546875" style="58"/>
    <col min="15367" max="15367" width="12.85546875" style="58" customWidth="1"/>
    <col min="15368" max="15368" width="10.85546875" style="58"/>
    <col min="15369" max="15369" width="4.85546875" style="58" customWidth="1"/>
    <col min="15370" max="15370" width="3.85546875" style="58" customWidth="1"/>
    <col min="15371" max="15371" width="12.85546875" style="58" customWidth="1"/>
    <col min="15372" max="15372" width="10.85546875" style="58"/>
    <col min="15373" max="15373" width="4.85546875" style="58" customWidth="1"/>
    <col min="15374" max="15374" width="3.85546875" style="58" customWidth="1"/>
    <col min="15375" max="15375" width="12.85546875" style="58" customWidth="1"/>
    <col min="15376" max="15616" width="10.85546875" style="58"/>
    <col min="15617" max="15617" width="4" style="58" customWidth="1"/>
    <col min="15618" max="15619" width="40.85546875" style="58" customWidth="1"/>
    <col min="15620" max="15620" width="9.85546875" style="58" customWidth="1"/>
    <col min="15621" max="15621" width="4" style="58" customWidth="1"/>
    <col min="15622" max="15622" width="10.85546875" style="58"/>
    <col min="15623" max="15623" width="12.85546875" style="58" customWidth="1"/>
    <col min="15624" max="15624" width="10.85546875" style="58"/>
    <col min="15625" max="15625" width="4.85546875" style="58" customWidth="1"/>
    <col min="15626" max="15626" width="3.85546875" style="58" customWidth="1"/>
    <col min="15627" max="15627" width="12.85546875" style="58" customWidth="1"/>
    <col min="15628" max="15628" width="10.85546875" style="58"/>
    <col min="15629" max="15629" width="4.85546875" style="58" customWidth="1"/>
    <col min="15630" max="15630" width="3.85546875" style="58" customWidth="1"/>
    <col min="15631" max="15631" width="12.85546875" style="58" customWidth="1"/>
    <col min="15632" max="15872" width="10.85546875" style="58"/>
    <col min="15873" max="15873" width="4" style="58" customWidth="1"/>
    <col min="15874" max="15875" width="40.85546875" style="58" customWidth="1"/>
    <col min="15876" max="15876" width="9.85546875" style="58" customWidth="1"/>
    <col min="15877" max="15877" width="4" style="58" customWidth="1"/>
    <col min="15878" max="15878" width="10.85546875" style="58"/>
    <col min="15879" max="15879" width="12.85546875" style="58" customWidth="1"/>
    <col min="15880" max="15880" width="10.85546875" style="58"/>
    <col min="15881" max="15881" width="4.85546875" style="58" customWidth="1"/>
    <col min="15882" max="15882" width="3.85546875" style="58" customWidth="1"/>
    <col min="15883" max="15883" width="12.85546875" style="58" customWidth="1"/>
    <col min="15884" max="15884" width="10.85546875" style="58"/>
    <col min="15885" max="15885" width="4.85546875" style="58" customWidth="1"/>
    <col min="15886" max="15886" width="3.85546875" style="58" customWidth="1"/>
    <col min="15887" max="15887" width="12.85546875" style="58" customWidth="1"/>
    <col min="15888" max="16128" width="10.85546875" style="58"/>
    <col min="16129" max="16129" width="4" style="58" customWidth="1"/>
    <col min="16130" max="16131" width="40.85546875" style="58" customWidth="1"/>
    <col min="16132" max="16132" width="9.85546875" style="58" customWidth="1"/>
    <col min="16133" max="16133" width="4" style="58" customWidth="1"/>
    <col min="16134" max="16134" width="10.85546875" style="58"/>
    <col min="16135" max="16135" width="12.85546875" style="58" customWidth="1"/>
    <col min="16136" max="16136" width="10.85546875" style="58"/>
    <col min="16137" max="16137" width="4.85546875" style="58" customWidth="1"/>
    <col min="16138" max="16138" width="3.85546875" style="58" customWidth="1"/>
    <col min="16139" max="16139" width="12.85546875" style="58" customWidth="1"/>
    <col min="16140" max="16140" width="10.85546875" style="58"/>
    <col min="16141" max="16141" width="4.85546875" style="58" customWidth="1"/>
    <col min="16142" max="16142" width="3.85546875" style="58" customWidth="1"/>
    <col min="16143" max="16143" width="12.85546875" style="58" customWidth="1"/>
    <col min="16144" max="16384" width="10.85546875" style="58"/>
  </cols>
  <sheetData>
    <row r="1" spans="1:15" s="5" customFormat="1" ht="11.25" customHeight="1" thickBot="1">
      <c r="A1" s="1" t="s">
        <v>0</v>
      </c>
      <c r="B1" s="2"/>
      <c r="C1" s="3"/>
      <c r="D1" s="3"/>
      <c r="E1" s="4" t="s">
        <v>1</v>
      </c>
      <c r="I1" s="6"/>
      <c r="J1" s="6"/>
      <c r="K1" s="6"/>
      <c r="L1" s="6"/>
      <c r="M1" s="6"/>
      <c r="N1" s="6"/>
      <c r="O1" s="6"/>
    </row>
    <row r="2" spans="1:15" s="11" customFormat="1" ht="16.5" customHeight="1">
      <c r="A2" s="7" t="s">
        <v>2</v>
      </c>
      <c r="B2" s="8"/>
      <c r="C2" s="9"/>
      <c r="D2" s="9"/>
      <c r="E2" s="10"/>
      <c r="I2" s="12"/>
      <c r="J2" s="12"/>
      <c r="K2" s="12"/>
      <c r="L2" s="12"/>
      <c r="M2" s="12"/>
      <c r="N2" s="12"/>
      <c r="O2" s="12"/>
    </row>
    <row r="3" spans="1:15" s="11" customFormat="1" ht="11.25" customHeight="1">
      <c r="A3" s="13" t="s">
        <v>3</v>
      </c>
      <c r="B3" s="14"/>
      <c r="C3" s="15"/>
      <c r="D3" s="15"/>
      <c r="E3" s="16"/>
    </row>
    <row r="4" spans="1:15" s="11" customFormat="1" ht="11.25" customHeight="1">
      <c r="A4" s="17"/>
      <c r="B4" s="18"/>
      <c r="C4" s="402" t="s">
        <v>575</v>
      </c>
      <c r="D4" s="399"/>
      <c r="E4" s="19"/>
    </row>
    <row r="5" spans="1:15" s="11" customFormat="1" ht="11.25" customHeight="1">
      <c r="A5" s="17" t="s">
        <v>4</v>
      </c>
      <c r="B5" s="20"/>
      <c r="C5" s="18"/>
      <c r="D5" s="18"/>
      <c r="E5" s="19"/>
    </row>
    <row r="6" spans="1:15" s="11" customFormat="1" ht="11.25" customHeight="1">
      <c r="A6" s="17"/>
      <c r="B6" s="20"/>
      <c r="C6" s="18"/>
      <c r="D6" s="18"/>
      <c r="E6" s="19"/>
    </row>
    <row r="7" spans="1:15" s="11" customFormat="1" ht="11.25" customHeight="1">
      <c r="A7" s="17" t="s">
        <v>5</v>
      </c>
      <c r="B7" s="20"/>
      <c r="C7" s="18"/>
      <c r="D7" s="18"/>
      <c r="E7" s="19"/>
      <c r="K7" s="21"/>
      <c r="O7" s="21"/>
    </row>
    <row r="8" spans="1:15" s="11" customFormat="1" ht="11.25" customHeight="1">
      <c r="A8" s="22"/>
      <c r="B8" s="23"/>
      <c r="C8" s="23"/>
      <c r="D8" s="24"/>
      <c r="E8" s="25"/>
      <c r="K8" s="21"/>
      <c r="O8" s="21"/>
    </row>
    <row r="9" spans="1:15" s="11" customFormat="1" ht="11.25" customHeight="1">
      <c r="A9" s="26" t="s">
        <v>6</v>
      </c>
      <c r="B9" s="27" t="s">
        <v>7</v>
      </c>
      <c r="C9" s="28" t="s">
        <v>8</v>
      </c>
      <c r="D9" s="29" t="s">
        <v>9</v>
      </c>
      <c r="E9" s="30" t="s">
        <v>6</v>
      </c>
      <c r="K9" s="21"/>
      <c r="O9" s="21"/>
    </row>
    <row r="10" spans="1:15" s="11" customFormat="1" ht="11.25" customHeight="1">
      <c r="A10" s="31" t="s">
        <v>10</v>
      </c>
      <c r="B10" s="32" t="s">
        <v>11</v>
      </c>
      <c r="C10" s="23"/>
      <c r="D10" s="33" t="s">
        <v>12</v>
      </c>
      <c r="E10" s="34" t="s">
        <v>10</v>
      </c>
      <c r="K10" s="21"/>
      <c r="O10" s="21"/>
    </row>
    <row r="11" spans="1:15" s="11" customFormat="1" ht="18" customHeight="1">
      <c r="A11" s="26"/>
      <c r="B11" s="35" t="s">
        <v>13</v>
      </c>
      <c r="C11" s="24"/>
      <c r="D11" s="36"/>
      <c r="E11" s="30"/>
      <c r="K11" s="21"/>
      <c r="O11" s="21"/>
    </row>
    <row r="12" spans="1:15" s="11" customFormat="1" ht="11.25" customHeight="1">
      <c r="A12" s="31">
        <v>1</v>
      </c>
      <c r="B12" s="37" t="s">
        <v>14</v>
      </c>
      <c r="C12" s="23" t="s">
        <v>15</v>
      </c>
      <c r="D12" s="38">
        <v>9840</v>
      </c>
      <c r="E12" s="34">
        <v>1</v>
      </c>
      <c r="O12" s="21"/>
    </row>
    <row r="13" spans="1:15" s="11" customFormat="1" ht="11.25" customHeight="1">
      <c r="A13" s="31">
        <v>2</v>
      </c>
      <c r="B13" s="37" t="s">
        <v>16</v>
      </c>
      <c r="C13" s="23" t="s">
        <v>17</v>
      </c>
      <c r="D13" s="38">
        <v>202</v>
      </c>
      <c r="E13" s="34">
        <v>2</v>
      </c>
      <c r="O13" s="21"/>
    </row>
    <row r="14" spans="1:15" s="11" customFormat="1" ht="11.25" customHeight="1">
      <c r="A14" s="31">
        <v>3</v>
      </c>
      <c r="B14" s="37" t="s">
        <v>18</v>
      </c>
      <c r="C14" s="23" t="s">
        <v>19</v>
      </c>
      <c r="D14" s="38">
        <v>14927</v>
      </c>
      <c r="E14" s="34">
        <v>3</v>
      </c>
      <c r="O14" s="21"/>
    </row>
    <row r="15" spans="1:15" s="11" customFormat="1" ht="11.25" customHeight="1">
      <c r="A15" s="31">
        <v>4</v>
      </c>
      <c r="B15" s="37" t="s">
        <v>20</v>
      </c>
      <c r="C15" s="23" t="s">
        <v>21</v>
      </c>
      <c r="D15" s="38">
        <f>SUM(D12:D14)</f>
        <v>24969</v>
      </c>
      <c r="E15" s="34">
        <v>4</v>
      </c>
      <c r="O15" s="21"/>
    </row>
    <row r="16" spans="1:15" s="11" customFormat="1" ht="18" customHeight="1">
      <c r="A16" s="26"/>
      <c r="B16" s="35" t="s">
        <v>22</v>
      </c>
      <c r="C16" s="24"/>
      <c r="D16" s="39"/>
      <c r="E16" s="30"/>
      <c r="O16" s="21"/>
    </row>
    <row r="17" spans="1:15" s="11" customFormat="1" ht="11.25" customHeight="1">
      <c r="A17" s="31">
        <v>5</v>
      </c>
      <c r="B17" s="37" t="s">
        <v>23</v>
      </c>
      <c r="C17" s="23" t="s">
        <v>24</v>
      </c>
      <c r="D17" s="38">
        <v>3532725</v>
      </c>
      <c r="E17" s="34">
        <v>5</v>
      </c>
      <c r="O17" s="21"/>
    </row>
    <row r="18" spans="1:15" s="11" customFormat="1" ht="11.25" customHeight="1">
      <c r="A18" s="31">
        <v>6</v>
      </c>
      <c r="B18" s="37" t="s">
        <v>25</v>
      </c>
      <c r="C18" s="23" t="s">
        <v>26</v>
      </c>
      <c r="D18" s="38">
        <v>86230</v>
      </c>
      <c r="E18" s="34">
        <v>6</v>
      </c>
      <c r="O18" s="21"/>
    </row>
    <row r="19" spans="1:15" s="11" customFormat="1" ht="11.25" customHeight="1">
      <c r="A19" s="31">
        <v>7</v>
      </c>
      <c r="B19" s="37" t="s">
        <v>27</v>
      </c>
      <c r="C19" s="23" t="s">
        <v>28</v>
      </c>
      <c r="D19" s="40">
        <f>SUM(D17:D18)</f>
        <v>3618955</v>
      </c>
      <c r="E19" s="34">
        <v>7</v>
      </c>
      <c r="O19" s="21"/>
    </row>
    <row r="20" spans="1:15" s="11" customFormat="1" ht="11.25" customHeight="1">
      <c r="A20" s="31">
        <v>8</v>
      </c>
      <c r="B20" s="37" t="s">
        <v>29</v>
      </c>
      <c r="C20" s="23" t="s">
        <v>30</v>
      </c>
      <c r="D20" s="40">
        <f>ROUND(D19/360,0)</f>
        <v>10053</v>
      </c>
      <c r="E20" s="34">
        <v>8</v>
      </c>
    </row>
    <row r="21" spans="1:15" s="11" customFormat="1" ht="11.25" customHeight="1">
      <c r="A21" s="26"/>
      <c r="B21" s="35" t="s">
        <v>31</v>
      </c>
      <c r="C21" s="24"/>
      <c r="D21" s="39"/>
      <c r="E21" s="30"/>
    </row>
    <row r="22" spans="1:15" s="11" customFormat="1" ht="11.25" customHeight="1">
      <c r="A22" s="31">
        <v>9</v>
      </c>
      <c r="B22" s="37" t="s">
        <v>32</v>
      </c>
      <c r="C22" s="23" t="s">
        <v>33</v>
      </c>
      <c r="D22" s="38">
        <f>ROUND(D15/D20,0)</f>
        <v>2</v>
      </c>
      <c r="E22" s="34">
        <v>9</v>
      </c>
    </row>
    <row r="23" spans="1:15" s="11" customFormat="1" ht="11.25" customHeight="1">
      <c r="A23" s="31">
        <v>10</v>
      </c>
      <c r="B23" s="37" t="s">
        <v>34</v>
      </c>
      <c r="C23" s="23" t="s">
        <v>35</v>
      </c>
      <c r="D23" s="40">
        <f>ROUND(D22+15,0)</f>
        <v>17</v>
      </c>
      <c r="E23" s="34">
        <v>10</v>
      </c>
    </row>
    <row r="24" spans="1:15" s="11" customFormat="1" ht="18" customHeight="1">
      <c r="A24" s="26"/>
      <c r="B24" s="35" t="s">
        <v>36</v>
      </c>
      <c r="C24" s="24"/>
      <c r="D24" s="39"/>
      <c r="E24" s="30"/>
    </row>
    <row r="25" spans="1:15" s="11" customFormat="1" ht="11.25" customHeight="1">
      <c r="A25" s="31">
        <v>11</v>
      </c>
      <c r="B25" s="37" t="s">
        <v>37</v>
      </c>
      <c r="C25" s="23" t="s">
        <v>38</v>
      </c>
      <c r="D25" s="38">
        <v>5645</v>
      </c>
      <c r="E25" s="34">
        <v>11</v>
      </c>
    </row>
    <row r="26" spans="1:15" s="11" customFormat="1" ht="11.25" customHeight="1">
      <c r="A26" s="31">
        <v>12</v>
      </c>
      <c r="B26" s="37" t="s">
        <v>39</v>
      </c>
      <c r="C26" s="23" t="s">
        <v>19</v>
      </c>
      <c r="D26" s="38">
        <v>12949</v>
      </c>
      <c r="E26" s="34">
        <v>12</v>
      </c>
    </row>
    <row r="27" spans="1:15" s="11" customFormat="1" ht="11.25" customHeight="1">
      <c r="A27" s="41">
        <v>13</v>
      </c>
      <c r="B27" s="42" t="s">
        <v>40</v>
      </c>
      <c r="C27" s="3" t="s">
        <v>19</v>
      </c>
      <c r="D27" s="38">
        <v>164048</v>
      </c>
      <c r="E27" s="34">
        <v>13</v>
      </c>
    </row>
    <row r="28" spans="1:15" s="11" customFormat="1" ht="11.25" customHeight="1">
      <c r="A28" s="41">
        <v>14</v>
      </c>
      <c r="B28" s="42" t="s">
        <v>41</v>
      </c>
      <c r="C28" s="3" t="s">
        <v>19</v>
      </c>
      <c r="D28" s="43">
        <v>81248</v>
      </c>
      <c r="E28" s="34">
        <v>14</v>
      </c>
    </row>
    <row r="29" spans="1:15" s="11" customFormat="1" ht="11.25" customHeight="1">
      <c r="A29" s="31">
        <v>15</v>
      </c>
      <c r="B29" s="37" t="s">
        <v>42</v>
      </c>
      <c r="C29" s="23" t="s">
        <v>43</v>
      </c>
      <c r="D29" s="38">
        <f>SUM(D25:D28)</f>
        <v>263890</v>
      </c>
      <c r="E29" s="34">
        <v>15</v>
      </c>
    </row>
    <row r="30" spans="1:15" s="11" customFormat="1" ht="18" customHeight="1">
      <c r="A30" s="26"/>
      <c r="B30" s="35" t="s">
        <v>44</v>
      </c>
      <c r="C30" s="24"/>
      <c r="D30" s="39"/>
      <c r="E30" s="30"/>
    </row>
    <row r="31" spans="1:15" s="11" customFormat="1" ht="11.25" customHeight="1">
      <c r="A31" s="31">
        <v>16</v>
      </c>
      <c r="B31" s="37" t="s">
        <v>45</v>
      </c>
      <c r="C31" s="23" t="s">
        <v>46</v>
      </c>
      <c r="D31" s="38">
        <v>2582138</v>
      </c>
      <c r="E31" s="34">
        <v>16</v>
      </c>
    </row>
    <row r="32" spans="1:15" s="11" customFormat="1" ht="11.25" customHeight="1">
      <c r="A32" s="31">
        <v>17</v>
      </c>
      <c r="B32" s="37" t="s">
        <v>47</v>
      </c>
      <c r="C32" s="23" t="s">
        <v>48</v>
      </c>
      <c r="D32" s="38">
        <v>468286</v>
      </c>
      <c r="E32" s="34">
        <v>17</v>
      </c>
    </row>
    <row r="33" spans="1:5" s="11" customFormat="1" ht="11.25" customHeight="1">
      <c r="A33" s="31">
        <v>18</v>
      </c>
      <c r="B33" s="37" t="s">
        <v>49</v>
      </c>
      <c r="C33" s="23" t="s">
        <v>50</v>
      </c>
      <c r="D33" s="38">
        <f>D31+D18-D32</f>
        <v>2200082</v>
      </c>
      <c r="E33" s="34">
        <v>18</v>
      </c>
    </row>
    <row r="34" spans="1:5" s="11" customFormat="1" ht="11.25" customHeight="1">
      <c r="A34" s="31">
        <v>19</v>
      </c>
      <c r="B34" s="37" t="s">
        <v>51</v>
      </c>
      <c r="C34" s="23" t="s">
        <v>52</v>
      </c>
      <c r="D34" s="38">
        <f>ROUND(D33/360,0)</f>
        <v>6111</v>
      </c>
      <c r="E34" s="34">
        <v>19</v>
      </c>
    </row>
    <row r="35" spans="1:5" s="11" customFormat="1" ht="11.25" customHeight="1">
      <c r="A35" s="26"/>
      <c r="B35" s="35" t="s">
        <v>53</v>
      </c>
      <c r="C35" s="24"/>
      <c r="D35" s="39"/>
      <c r="E35" s="30"/>
    </row>
    <row r="36" spans="1:5" s="11" customFormat="1" ht="11.25" customHeight="1">
      <c r="A36" s="31">
        <v>20</v>
      </c>
      <c r="B36" s="37" t="s">
        <v>54</v>
      </c>
      <c r="C36" s="23" t="s">
        <v>55</v>
      </c>
      <c r="D36" s="40">
        <f>ROUND(D29/D34,0)</f>
        <v>43</v>
      </c>
      <c r="E36" s="34">
        <v>20</v>
      </c>
    </row>
    <row r="37" spans="1:5" s="11" customFormat="1" ht="11.25" customHeight="1">
      <c r="A37" s="31">
        <v>21</v>
      </c>
      <c r="B37" s="37" t="s">
        <v>56</v>
      </c>
      <c r="C37" s="23" t="s">
        <v>57</v>
      </c>
      <c r="D37" s="38">
        <f>IF(D23-D36&lt;=0,0,D23-D36)</f>
        <v>0</v>
      </c>
      <c r="E37" s="34">
        <v>21</v>
      </c>
    </row>
    <row r="38" spans="1:5" s="11" customFormat="1" ht="11.25" customHeight="1">
      <c r="A38" s="31">
        <v>22</v>
      </c>
      <c r="B38" s="37" t="s">
        <v>58</v>
      </c>
      <c r="C38" s="23" t="s">
        <v>59</v>
      </c>
      <c r="D38" s="38">
        <f>D37*D34</f>
        <v>0</v>
      </c>
      <c r="E38" s="34">
        <v>22</v>
      </c>
    </row>
    <row r="39" spans="1:5" s="11" customFormat="1" ht="11.25" customHeight="1">
      <c r="A39" s="31">
        <v>23</v>
      </c>
      <c r="B39" s="37" t="s">
        <v>60</v>
      </c>
      <c r="C39" s="23" t="s">
        <v>61</v>
      </c>
      <c r="D39" s="38">
        <v>-3094</v>
      </c>
      <c r="E39" s="34">
        <v>23</v>
      </c>
    </row>
    <row r="40" spans="1:5" s="11" customFormat="1" ht="11.25" customHeight="1">
      <c r="A40" s="31">
        <v>24</v>
      </c>
      <c r="B40" s="37" t="s">
        <v>62</v>
      </c>
      <c r="C40" s="23" t="s">
        <v>63</v>
      </c>
      <c r="D40" s="38">
        <f>MIN(D38,D39)</f>
        <v>-3094</v>
      </c>
      <c r="E40" s="34">
        <v>24</v>
      </c>
    </row>
    <row r="41" spans="1:5" s="11" customFormat="1" ht="18" customHeight="1">
      <c r="A41" s="26"/>
      <c r="B41" s="35" t="s">
        <v>64</v>
      </c>
      <c r="C41" s="24"/>
      <c r="D41" s="39"/>
      <c r="E41" s="30"/>
    </row>
    <row r="42" spans="1:5" s="11" customFormat="1" ht="11.25" customHeight="1">
      <c r="A42" s="31">
        <v>25</v>
      </c>
      <c r="B42" s="37" t="s">
        <v>65</v>
      </c>
      <c r="C42" s="23" t="s">
        <v>19</v>
      </c>
      <c r="D42" s="38">
        <v>166688</v>
      </c>
      <c r="E42" s="34">
        <v>25</v>
      </c>
    </row>
    <row r="43" spans="1:5" s="11" customFormat="1" ht="11.25" customHeight="1">
      <c r="A43" s="31">
        <v>26</v>
      </c>
      <c r="B43" s="37" t="s">
        <v>66</v>
      </c>
      <c r="C43" s="23" t="s">
        <v>19</v>
      </c>
      <c r="D43" s="44">
        <v>0</v>
      </c>
      <c r="E43" s="34">
        <v>26</v>
      </c>
    </row>
    <row r="44" spans="1:5" s="11" customFormat="1" ht="11.25" customHeight="1">
      <c r="A44" s="26"/>
      <c r="B44" s="35" t="s">
        <v>67</v>
      </c>
      <c r="C44" s="24"/>
      <c r="D44" s="39"/>
      <c r="E44" s="30"/>
    </row>
    <row r="45" spans="1:5" s="11" customFormat="1" ht="11.25" customHeight="1">
      <c r="A45" s="31">
        <v>27</v>
      </c>
      <c r="B45" s="37" t="s">
        <v>68</v>
      </c>
      <c r="C45" s="23" t="s">
        <v>69</v>
      </c>
      <c r="D45" s="38">
        <f>D42-D43</f>
        <v>166688</v>
      </c>
      <c r="E45" s="34">
        <v>27</v>
      </c>
    </row>
    <row r="46" spans="1:5" s="11" customFormat="1" ht="11.25" customHeight="1">
      <c r="A46" s="31">
        <v>28</v>
      </c>
      <c r="B46" s="37" t="s">
        <v>70</v>
      </c>
      <c r="C46" s="23" t="s">
        <v>71</v>
      </c>
      <c r="D46" s="40">
        <f>D40+D45</f>
        <v>163594</v>
      </c>
      <c r="E46" s="34">
        <v>28</v>
      </c>
    </row>
    <row r="47" spans="1:5" s="11" customFormat="1" ht="11.25" customHeight="1">
      <c r="A47" s="45"/>
      <c r="B47" s="24"/>
      <c r="C47" s="24"/>
      <c r="D47" s="24"/>
      <c r="E47" s="46"/>
    </row>
    <row r="48" spans="1:5" s="11" customFormat="1" ht="11.25" customHeight="1">
      <c r="A48" s="17" t="s">
        <v>72</v>
      </c>
      <c r="B48" s="18"/>
      <c r="C48" s="18"/>
      <c r="D48" s="18"/>
      <c r="E48" s="19"/>
    </row>
    <row r="49" spans="1:5" s="11" customFormat="1" ht="11.25" customHeight="1">
      <c r="A49" s="17"/>
      <c r="B49" s="18"/>
      <c r="C49" s="18"/>
      <c r="D49" s="18"/>
      <c r="E49" s="19"/>
    </row>
    <row r="50" spans="1:5" s="11" customFormat="1" ht="11.25" customHeight="1">
      <c r="A50" s="17" t="s">
        <v>73</v>
      </c>
      <c r="B50" s="20"/>
      <c r="C50" s="18"/>
      <c r="D50" s="18"/>
      <c r="E50" s="19"/>
    </row>
    <row r="51" spans="1:5" s="11" customFormat="1" ht="11.25" customHeight="1">
      <c r="A51" s="17"/>
      <c r="B51" s="20"/>
      <c r="C51" s="18"/>
      <c r="D51" s="18"/>
      <c r="E51" s="19"/>
    </row>
    <row r="52" spans="1:5" s="11" customFormat="1" ht="11.25" customHeight="1">
      <c r="A52" s="17" t="s">
        <v>74</v>
      </c>
      <c r="B52" s="20"/>
      <c r="C52" s="18"/>
      <c r="D52" s="18"/>
      <c r="E52" s="19"/>
    </row>
    <row r="53" spans="1:5" s="11" customFormat="1" ht="11.25" customHeight="1">
      <c r="A53" s="17" t="s">
        <v>75</v>
      </c>
      <c r="B53" s="20"/>
      <c r="C53" s="18"/>
      <c r="D53" s="18"/>
      <c r="E53" s="19"/>
    </row>
    <row r="54" spans="1:5" s="11" customFormat="1" ht="11.25" customHeight="1">
      <c r="A54" s="17" t="s">
        <v>76</v>
      </c>
      <c r="B54" s="20"/>
      <c r="C54" s="18"/>
      <c r="D54" s="18"/>
      <c r="E54" s="19"/>
    </row>
    <row r="55" spans="1:5" s="11" customFormat="1" ht="11.25" customHeight="1">
      <c r="A55" s="17"/>
      <c r="B55" s="20"/>
      <c r="C55" s="18"/>
      <c r="D55" s="18"/>
      <c r="E55" s="19"/>
    </row>
    <row r="56" spans="1:5" s="11" customFormat="1" ht="11.25" customHeight="1">
      <c r="A56" s="17" t="s">
        <v>77</v>
      </c>
      <c r="B56" s="20"/>
      <c r="C56" s="18"/>
      <c r="D56" s="18"/>
      <c r="E56" s="19"/>
    </row>
    <row r="57" spans="1:5" s="11" customFormat="1" ht="11.25" customHeight="1">
      <c r="A57" s="17"/>
      <c r="B57" s="18"/>
      <c r="C57" s="18"/>
      <c r="D57" s="18"/>
      <c r="E57" s="19"/>
    </row>
    <row r="58" spans="1:5" s="11" customFormat="1" ht="11.25" customHeight="1">
      <c r="A58" s="17"/>
      <c r="B58" s="18"/>
      <c r="C58" s="18"/>
      <c r="D58" s="18"/>
      <c r="E58" s="19"/>
    </row>
    <row r="59" spans="1:5" s="11" customFormat="1" ht="11.25" customHeight="1">
      <c r="A59" s="17"/>
      <c r="B59" s="18"/>
      <c r="C59" s="18"/>
      <c r="D59" s="18"/>
      <c r="E59" s="19"/>
    </row>
    <row r="60" spans="1:5" s="11" customFormat="1" ht="11.25" customHeight="1" thickBot="1">
      <c r="A60" s="47"/>
      <c r="B60" s="48"/>
      <c r="C60" s="48"/>
      <c r="D60" s="48"/>
      <c r="E60" s="49"/>
    </row>
    <row r="61" spans="1:5" s="11" customFormat="1" ht="11.25" customHeight="1">
      <c r="A61" s="50" t="s">
        <v>78</v>
      </c>
      <c r="B61" s="51"/>
      <c r="C61" s="52"/>
      <c r="D61" s="52"/>
      <c r="E61" s="52"/>
    </row>
    <row r="62" spans="1:5" ht="12.75" thickBot="1">
      <c r="A62" s="53">
        <v>24</v>
      </c>
      <c r="B62" s="54"/>
      <c r="C62" s="55"/>
      <c r="D62" s="56"/>
      <c r="E62" s="57" t="s">
        <v>0</v>
      </c>
    </row>
    <row r="63" spans="1:5">
      <c r="A63" s="59"/>
      <c r="B63" s="60"/>
      <c r="C63" s="60"/>
      <c r="D63" s="60"/>
      <c r="E63" s="61"/>
    </row>
    <row r="64" spans="1:5" ht="45" customHeight="1">
      <c r="A64" s="393" t="s">
        <v>79</v>
      </c>
      <c r="B64" s="394"/>
      <c r="C64" s="394"/>
      <c r="D64" s="394"/>
      <c r="E64" s="395"/>
    </row>
    <row r="65" spans="1:5">
      <c r="A65" s="62"/>
      <c r="B65" s="63"/>
      <c r="C65" s="63"/>
      <c r="D65" s="63"/>
      <c r="E65" s="64"/>
    </row>
    <row r="66" spans="1:5">
      <c r="A66" s="62"/>
      <c r="B66" s="63"/>
      <c r="C66" s="63"/>
      <c r="D66" s="63"/>
      <c r="E66" s="64"/>
    </row>
    <row r="67" spans="1:5">
      <c r="A67" s="62"/>
      <c r="B67" s="63"/>
      <c r="C67" s="63"/>
      <c r="D67" s="63"/>
      <c r="E67" s="64"/>
    </row>
    <row r="68" spans="1:5">
      <c r="A68" s="62"/>
      <c r="B68" s="63"/>
      <c r="C68" s="63"/>
      <c r="D68" s="63"/>
      <c r="E68" s="64"/>
    </row>
    <row r="69" spans="1:5">
      <c r="A69" s="62"/>
      <c r="B69" s="63"/>
      <c r="C69" s="63"/>
      <c r="D69" s="63"/>
      <c r="E69" s="64"/>
    </row>
    <row r="70" spans="1:5">
      <c r="A70" s="62"/>
      <c r="B70" s="63"/>
      <c r="C70" s="63"/>
      <c r="D70" s="63"/>
      <c r="E70" s="64"/>
    </row>
    <row r="71" spans="1:5">
      <c r="A71" s="62"/>
      <c r="B71" s="63"/>
      <c r="C71" s="63"/>
      <c r="D71" s="63"/>
      <c r="E71" s="64"/>
    </row>
    <row r="72" spans="1:5">
      <c r="A72" s="62"/>
      <c r="B72" s="63"/>
      <c r="C72" s="63"/>
      <c r="D72" s="63"/>
      <c r="E72" s="64"/>
    </row>
    <row r="73" spans="1:5">
      <c r="A73" s="62"/>
      <c r="B73" s="63"/>
      <c r="C73" s="63"/>
      <c r="D73" s="63"/>
      <c r="E73" s="64"/>
    </row>
    <row r="74" spans="1:5">
      <c r="A74" s="62"/>
      <c r="B74" s="63"/>
      <c r="C74" s="63"/>
      <c r="D74" s="63"/>
      <c r="E74" s="64"/>
    </row>
    <row r="75" spans="1:5">
      <c r="A75" s="62"/>
      <c r="B75" s="63"/>
      <c r="C75" s="63"/>
      <c r="D75" s="63"/>
      <c r="E75" s="64"/>
    </row>
    <row r="76" spans="1:5">
      <c r="A76" s="62"/>
      <c r="B76" s="63"/>
      <c r="C76" s="63"/>
      <c r="D76" s="63"/>
      <c r="E76" s="64"/>
    </row>
    <row r="77" spans="1:5" ht="12.75">
      <c r="A77" s="396" t="s">
        <v>80</v>
      </c>
      <c r="B77" s="397"/>
      <c r="C77" s="397"/>
      <c r="D77" s="397"/>
      <c r="E77" s="398"/>
    </row>
    <row r="78" spans="1:5">
      <c r="A78" s="62"/>
      <c r="B78" s="63"/>
      <c r="C78" s="63"/>
      <c r="D78" s="63"/>
      <c r="E78" s="64"/>
    </row>
    <row r="79" spans="1:5">
      <c r="A79" s="62"/>
      <c r="B79" s="63"/>
      <c r="C79" s="63"/>
      <c r="D79" s="63"/>
      <c r="E79" s="64"/>
    </row>
    <row r="80" spans="1:5">
      <c r="A80" s="62"/>
      <c r="B80" s="63"/>
      <c r="C80" s="63"/>
      <c r="D80" s="63"/>
      <c r="E80" s="64"/>
    </row>
    <row r="81" spans="1:5">
      <c r="A81" s="62"/>
      <c r="B81" s="63"/>
      <c r="C81" s="63"/>
      <c r="D81" s="63"/>
      <c r="E81" s="64"/>
    </row>
    <row r="82" spans="1:5">
      <c r="A82" s="62"/>
      <c r="B82" s="63"/>
      <c r="C82" s="63"/>
      <c r="D82" s="63"/>
      <c r="E82" s="64"/>
    </row>
    <row r="83" spans="1:5">
      <c r="A83" s="62"/>
      <c r="B83" s="63"/>
      <c r="C83" s="63"/>
      <c r="D83" s="63"/>
      <c r="E83" s="64"/>
    </row>
    <row r="84" spans="1:5">
      <c r="A84" s="62"/>
      <c r="B84" s="63"/>
      <c r="C84" s="63"/>
      <c r="D84" s="63"/>
      <c r="E84" s="64"/>
    </row>
    <row r="85" spans="1:5">
      <c r="A85" s="62"/>
      <c r="B85" s="63"/>
      <c r="C85" s="63"/>
      <c r="D85" s="63"/>
      <c r="E85" s="64"/>
    </row>
    <row r="86" spans="1:5">
      <c r="A86" s="62"/>
      <c r="B86" s="63"/>
      <c r="C86" s="63"/>
      <c r="D86" s="63"/>
      <c r="E86" s="64"/>
    </row>
    <row r="87" spans="1:5">
      <c r="A87" s="62"/>
      <c r="B87" s="63"/>
      <c r="C87" s="63"/>
      <c r="D87" s="63"/>
      <c r="E87" s="64"/>
    </row>
    <row r="88" spans="1:5">
      <c r="A88" s="62"/>
      <c r="B88" s="63"/>
      <c r="C88" s="63"/>
      <c r="D88" s="63"/>
      <c r="E88" s="64"/>
    </row>
    <row r="89" spans="1:5">
      <c r="A89" s="62"/>
      <c r="B89" s="63"/>
      <c r="C89" s="63"/>
      <c r="D89" s="63"/>
      <c r="E89" s="64"/>
    </row>
    <row r="90" spans="1:5">
      <c r="A90" s="62"/>
      <c r="B90" s="63"/>
      <c r="C90" s="63"/>
      <c r="D90" s="63"/>
      <c r="E90" s="64"/>
    </row>
    <row r="91" spans="1:5">
      <c r="A91" s="62"/>
      <c r="B91" s="63"/>
      <c r="C91" s="63"/>
      <c r="D91" s="63"/>
      <c r="E91" s="64"/>
    </row>
    <row r="92" spans="1:5">
      <c r="A92" s="62"/>
      <c r="B92" s="63"/>
      <c r="C92" s="63"/>
      <c r="D92" s="63"/>
      <c r="E92" s="64"/>
    </row>
    <row r="93" spans="1:5">
      <c r="A93" s="62"/>
      <c r="B93" s="63"/>
      <c r="C93" s="63"/>
      <c r="D93" s="63"/>
      <c r="E93" s="64"/>
    </row>
    <row r="94" spans="1:5">
      <c r="A94" s="62"/>
      <c r="B94" s="63"/>
      <c r="C94" s="63"/>
      <c r="D94" s="63"/>
      <c r="E94" s="64"/>
    </row>
    <row r="95" spans="1:5">
      <c r="A95" s="62"/>
      <c r="B95" s="63"/>
      <c r="C95" s="63"/>
      <c r="D95" s="63"/>
      <c r="E95" s="64"/>
    </row>
    <row r="96" spans="1:5">
      <c r="A96" s="62"/>
      <c r="B96" s="63"/>
      <c r="C96" s="63"/>
      <c r="D96" s="63"/>
      <c r="E96" s="64"/>
    </row>
    <row r="97" spans="1:5">
      <c r="A97" s="62"/>
      <c r="B97" s="63"/>
      <c r="C97" s="63"/>
      <c r="D97" s="63"/>
      <c r="E97" s="64"/>
    </row>
    <row r="98" spans="1:5">
      <c r="A98" s="62"/>
      <c r="B98" s="63"/>
      <c r="C98" s="63"/>
      <c r="D98" s="63"/>
      <c r="E98" s="64"/>
    </row>
    <row r="99" spans="1:5">
      <c r="A99" s="62"/>
      <c r="B99" s="63"/>
      <c r="C99" s="63"/>
      <c r="D99" s="63"/>
      <c r="E99" s="64"/>
    </row>
    <row r="100" spans="1:5">
      <c r="A100" s="62"/>
      <c r="B100" s="63"/>
      <c r="C100" s="63"/>
      <c r="D100" s="63"/>
      <c r="E100" s="64"/>
    </row>
    <row r="101" spans="1:5">
      <c r="A101" s="62"/>
      <c r="B101" s="63"/>
      <c r="C101" s="63"/>
      <c r="D101" s="63"/>
      <c r="E101" s="64"/>
    </row>
    <row r="102" spans="1:5">
      <c r="A102" s="62"/>
      <c r="B102" s="63"/>
      <c r="C102" s="63"/>
      <c r="D102" s="63"/>
      <c r="E102" s="64"/>
    </row>
    <row r="103" spans="1:5">
      <c r="A103" s="62"/>
      <c r="B103" s="63"/>
      <c r="C103" s="63"/>
      <c r="D103" s="63"/>
      <c r="E103" s="64"/>
    </row>
    <row r="104" spans="1:5">
      <c r="A104" s="62"/>
      <c r="B104" s="63"/>
      <c r="C104" s="63"/>
      <c r="D104" s="63"/>
      <c r="E104" s="64"/>
    </row>
    <row r="105" spans="1:5">
      <c r="A105" s="62"/>
      <c r="B105" s="63"/>
      <c r="C105" s="63"/>
      <c r="D105" s="63"/>
      <c r="E105" s="64"/>
    </row>
    <row r="106" spans="1:5">
      <c r="A106" s="62"/>
      <c r="B106" s="63"/>
      <c r="C106" s="63"/>
      <c r="D106" s="63"/>
      <c r="E106" s="64"/>
    </row>
    <row r="107" spans="1:5">
      <c r="A107" s="62"/>
      <c r="B107" s="63"/>
      <c r="C107" s="63"/>
      <c r="D107" s="63"/>
      <c r="E107" s="64"/>
    </row>
    <row r="108" spans="1:5">
      <c r="A108" s="62"/>
      <c r="B108" s="63"/>
      <c r="C108" s="63"/>
      <c r="D108" s="63"/>
      <c r="E108" s="64"/>
    </row>
    <row r="109" spans="1:5">
      <c r="A109" s="62"/>
      <c r="B109" s="63"/>
      <c r="C109" s="63"/>
      <c r="D109" s="63"/>
      <c r="E109" s="64"/>
    </row>
    <row r="110" spans="1:5">
      <c r="A110" s="62"/>
      <c r="B110" s="63"/>
      <c r="C110" s="63"/>
      <c r="D110" s="63"/>
      <c r="E110" s="64"/>
    </row>
    <row r="111" spans="1:5">
      <c r="A111" s="62"/>
      <c r="B111" s="63"/>
      <c r="C111" s="63"/>
      <c r="D111" s="63"/>
      <c r="E111" s="64"/>
    </row>
    <row r="112" spans="1:5">
      <c r="A112" s="62"/>
      <c r="B112" s="63"/>
      <c r="C112" s="63"/>
      <c r="D112" s="63"/>
      <c r="E112" s="64"/>
    </row>
    <row r="113" spans="1:5">
      <c r="A113" s="62"/>
      <c r="B113" s="63"/>
      <c r="C113" s="63"/>
      <c r="D113" s="63"/>
      <c r="E113" s="64"/>
    </row>
    <row r="114" spans="1:5">
      <c r="A114" s="62"/>
      <c r="B114" s="63"/>
      <c r="C114" s="63"/>
      <c r="D114" s="63"/>
      <c r="E114" s="64"/>
    </row>
    <row r="115" spans="1:5">
      <c r="A115" s="62"/>
      <c r="B115" s="63"/>
      <c r="C115" s="63"/>
      <c r="D115" s="63"/>
      <c r="E115" s="64"/>
    </row>
    <row r="116" spans="1:5">
      <c r="A116" s="62"/>
      <c r="B116" s="63"/>
      <c r="C116" s="63"/>
      <c r="D116" s="63"/>
      <c r="E116" s="64"/>
    </row>
    <row r="117" spans="1:5">
      <c r="A117" s="62"/>
      <c r="B117" s="63"/>
      <c r="C117" s="63"/>
      <c r="D117" s="63"/>
      <c r="E117" s="64"/>
    </row>
    <row r="118" spans="1:5">
      <c r="A118" s="62"/>
      <c r="B118" s="63"/>
      <c r="C118" s="63"/>
      <c r="D118" s="63"/>
      <c r="E118" s="64"/>
    </row>
    <row r="119" spans="1:5">
      <c r="A119" s="62"/>
      <c r="B119" s="63"/>
      <c r="C119" s="63"/>
      <c r="D119" s="63"/>
      <c r="E119" s="64"/>
    </row>
    <row r="120" spans="1:5">
      <c r="A120" s="62"/>
      <c r="B120" s="63"/>
      <c r="C120" s="63"/>
      <c r="D120" s="63"/>
      <c r="E120" s="64"/>
    </row>
    <row r="121" spans="1:5">
      <c r="A121" s="62"/>
      <c r="B121" s="63"/>
      <c r="C121" s="63"/>
      <c r="D121" s="63"/>
      <c r="E121" s="64"/>
    </row>
    <row r="122" spans="1:5" ht="12" thickBot="1">
      <c r="A122" s="65"/>
      <c r="B122" s="66"/>
      <c r="C122" s="66"/>
      <c r="D122" s="66"/>
      <c r="E122" s="67"/>
    </row>
    <row r="123" spans="1:5" s="70" customFormat="1" ht="12">
      <c r="A123" s="68"/>
      <c r="B123" s="63"/>
      <c r="C123" s="63"/>
      <c r="D123" s="63"/>
      <c r="E123" s="69" t="s">
        <v>78</v>
      </c>
    </row>
  </sheetData>
  <mergeCells count="2">
    <mergeCell ref="A64:E64"/>
    <mergeCell ref="A77:E77"/>
  </mergeCells>
  <printOptions horizontalCentered="1" verticalCentered="1"/>
  <pageMargins left="0.5" right="0.5" top="0.3" bottom="0.3" header="0" footer="0"/>
  <pageSetup fitToHeight="0" orientation="portrait" cellComments="asDisplayed" r:id="rId1"/>
  <headerFooter alignWithMargins="0">
    <oddFooter xml:space="preserve">&amp;C </oddFooter>
  </headerFooter>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414-P49 - Amended</vt:lpstr>
      <vt:lpstr>410-P41.47 - Amended</vt:lpstr>
      <vt:lpstr>245-P23.24 - Amended</vt:lpstr>
      <vt:lpstr>_51</vt:lpstr>
      <vt:lpstr>'245-P23.24 - Amended'!Print_Area</vt:lpstr>
      <vt:lpstr>'410-P41.47 - Amended'!Print_Area</vt:lpstr>
      <vt:lpstr>'414-P49 - Amended'!Print_Area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148602</dc:creator>
  <cp:lastModifiedBy>148602</cp:lastModifiedBy>
  <cp:lastPrinted>2019-11-13T14:57:28Z</cp:lastPrinted>
  <dcterms:created xsi:type="dcterms:W3CDTF">2019-11-13T14:42:10Z</dcterms:created>
  <dcterms:modified xsi:type="dcterms:W3CDTF">2019-11-13T16:12:41Z</dcterms:modified>
</cp:coreProperties>
</file>