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9\Q2 2019\"/>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s>
  <definedNames>
    <definedName name="__123Graph_A" hidden="1">[1]Yield!#REF!</definedName>
    <definedName name="__123Graph_B" hidden="1">[1]Yield!#REF!</definedName>
    <definedName name="__123Graph_X" hidden="1">[1]Yield!#REF!</definedName>
    <definedName name="_Key1" hidden="1">'[2]DETAIL RECORDS'!#REF!</definedName>
    <definedName name="_Key2" hidden="1">'[2]DETAIL RECORDS'!#REF!</definedName>
    <definedName name="_Order1" hidden="1">255</definedName>
    <definedName name="_Order2" hidden="1">255</definedName>
    <definedName name="_Sort" hidden="1">'[2]DETAIL RECORDS'!#REF!</definedName>
    <definedName name="BNE_MESSAGES_HIDDEN" localSheetId="0" hidden="1">#REF!</definedName>
    <definedName name="BNE_MESSAGES_HIDDEN" hidden="1">#REF!</definedName>
    <definedName name="Non_Op_Reclass">'[3]11 Prop Reclass'!$E$17,'[3]11 Prop Reclass'!$J$7</definedName>
    <definedName name="PopCache_GL_INTERFACE_REFERENCE7" hidden="1">[4]PopCache!$A$1:$A$2</definedName>
    <definedName name="_xlnm.Print_Area" localSheetId="0">'RE&amp;I'!$A$1:$M$82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 l="1"/>
  <c r="K53" i="1"/>
  <c r="I53" i="1"/>
  <c r="M78" i="1"/>
  <c r="M45" i="1"/>
  <c r="M38" i="1"/>
  <c r="K38" i="1"/>
  <c r="M27" i="1"/>
  <c r="I27" i="1"/>
  <c r="M24" i="1"/>
  <c r="M31" i="1" s="1"/>
  <c r="I24" i="1"/>
  <c r="M20" i="1"/>
  <c r="M74" i="1" s="1"/>
  <c r="M79" i="1" l="1"/>
  <c r="M33" i="1"/>
  <c r="M40" i="1" s="1"/>
  <c r="M50" i="1" s="1"/>
  <c r="M58" i="1" s="1"/>
  <c r="M64" i="1" s="1"/>
  <c r="M66" i="1" s="1"/>
  <c r="M72" i="1"/>
  <c r="M77" i="1"/>
  <c r="M82" i="1" s="1"/>
  <c r="M73" i="1"/>
  <c r="K79" i="1"/>
  <c r="I79" i="1"/>
  <c r="G79" i="1"/>
  <c r="K78" i="1"/>
  <c r="I78" i="1"/>
  <c r="G78" i="1"/>
  <c r="K45" i="1"/>
  <c r="I45" i="1"/>
  <c r="G45" i="1"/>
  <c r="I38" i="1"/>
  <c r="G38" i="1"/>
  <c r="K20" i="1"/>
  <c r="I20" i="1"/>
  <c r="G20" i="1"/>
  <c r="C5" i="1"/>
  <c r="C4" i="1"/>
  <c r="M47" i="1" l="1"/>
  <c r="I73" i="1"/>
  <c r="I74" i="1"/>
  <c r="I31" i="1"/>
  <c r="I72" i="1" s="1"/>
  <c r="I33" i="1" l="1"/>
  <c r="I77" i="1" l="1"/>
  <c r="I82" i="1" s="1"/>
  <c r="I40" i="1"/>
  <c r="I50" i="1" l="1"/>
  <c r="I58" i="1" s="1"/>
  <c r="I64" i="1" s="1"/>
  <c r="I66" i="1" s="1"/>
  <c r="I47" i="1"/>
  <c r="K27" i="1" l="1"/>
  <c r="K74" i="1" l="1"/>
  <c r="G74" i="1"/>
  <c r="G24" i="1"/>
  <c r="G27" i="1"/>
  <c r="K24" i="1"/>
  <c r="G73" i="1" l="1"/>
  <c r="G31" i="1"/>
  <c r="K73" i="1"/>
  <c r="K31" i="1"/>
  <c r="K72" i="1" l="1"/>
  <c r="K33" i="1"/>
  <c r="G72" i="1"/>
  <c r="G33" i="1"/>
  <c r="G77" i="1" l="1"/>
  <c r="G82" i="1" s="1"/>
  <c r="G40" i="1"/>
  <c r="G50" i="1" l="1"/>
  <c r="G53" i="1" s="1"/>
  <c r="G58" i="1" s="1"/>
  <c r="G64" i="1" s="1"/>
  <c r="G66" i="1" s="1"/>
  <c r="G47" i="1"/>
  <c r="K77" i="1" l="1"/>
  <c r="K82" i="1" s="1"/>
  <c r="K40" i="1"/>
  <c r="K50" i="1" l="1"/>
  <c r="K58" i="1" s="1"/>
  <c r="K64" i="1" s="1"/>
  <c r="K66" i="1" s="1"/>
  <c r="K47" i="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<sst xmlns="http://schemas.openxmlformats.org/spreadsheetml/2006/main" count="187" uniqueCount="111">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</sst>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style="thin">
        <color indexed="64"/>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22">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3" fillId="2" borderId="17" xfId="1" applyFont="1" applyFill="1" applyBorder="1" applyAlignment="1" applyProtection="1">
      <alignment horizontal="center"/>
    </xf>
    <xf numFmtId="0" fontId="3" fillId="2" borderId="28" xfId="1" applyFont="1" applyFill="1" applyBorder="1" applyAlignment="1" applyProtection="1">
      <alignment horizontal="center"/>
    </xf>
    <xf numFmtId="0" fontId="1" fillId="2" borderId="24" xfId="1" applyFont="1" applyFill="1" applyBorder="1" applyAlignment="1" applyProtection="1">
      <alignment horizontal="center"/>
    </xf>
    <xf numFmtId="0" fontId="1" fillId="2" borderId="24"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164" fontId="1" fillId="2" borderId="0" xfId="3" applyNumberFormat="1" applyFont="1" applyFill="1" applyBorder="1" applyProtection="1"/>
    <xf numFmtId="43" fontId="1" fillId="2" borderId="24" xfId="3" applyFont="1" applyFill="1" applyBorder="1" applyProtection="1"/>
    <xf numFmtId="164" fontId="1" fillId="2" borderId="16" xfId="3" applyNumberFormat="1" applyFont="1" applyFill="1" applyBorder="1" applyProtection="1"/>
    <xf numFmtId="0" fontId="9" fillId="0" borderId="32" xfId="2" applyFont="1" applyBorder="1"/>
    <xf numFmtId="164" fontId="1" fillId="2" borderId="8" xfId="3" applyNumberFormat="1" applyFont="1" applyFill="1" applyBorder="1" applyProtection="1"/>
    <xf numFmtId="0" fontId="9" fillId="0" borderId="33" xfId="2" applyFont="1" applyBorder="1"/>
    <xf numFmtId="0" fontId="1" fillId="3" borderId="34" xfId="1" applyFont="1" applyFill="1" applyBorder="1" applyAlignment="1" applyProtection="1">
      <alignment horizontal="center"/>
    </xf>
    <xf numFmtId="0" fontId="1" fillId="3" borderId="34" xfId="1" applyFont="1" applyFill="1" applyBorder="1" applyProtection="1"/>
    <xf numFmtId="164" fontId="1" fillId="3" borderId="34"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1"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24" xfId="1" applyNumberFormat="1" applyFont="1" applyFill="1" applyBorder="1" applyProtection="1"/>
    <xf numFmtId="37" fontId="9" fillId="0" borderId="24" xfId="1" applyNumberFormat="1" applyFont="1" applyFill="1" applyBorder="1" applyProtection="1"/>
    <xf numFmtId="37" fontId="9" fillId="2" borderId="24" xfId="1" applyNumberFormat="1" applyFont="1" applyFill="1" applyBorder="1" applyProtection="1"/>
    <xf numFmtId="0" fontId="3" fillId="0" borderId="11" xfId="1" applyFont="1" applyFill="1" applyBorder="1" applyProtection="1"/>
    <xf numFmtId="0" fontId="1" fillId="0" borderId="21" xfId="1" applyFont="1" applyFill="1" applyBorder="1" applyAlignment="1" applyProtection="1">
      <alignment horizontal="center"/>
    </xf>
    <xf numFmtId="0" fontId="1" fillId="0" borderId="30" xfId="1" applyFont="1" applyFill="1" applyBorder="1" applyAlignment="1" applyProtection="1">
      <alignment horizontal="center"/>
    </xf>
    <xf numFmtId="0" fontId="1" fillId="2" borderId="35" xfId="1" applyFont="1" applyFill="1" applyBorder="1" applyAlignment="1" applyProtection="1">
      <alignment horizontal="center"/>
    </xf>
    <xf numFmtId="0" fontId="9" fillId="2" borderId="21" xfId="1" applyFont="1" applyFill="1" applyBorder="1" applyProtection="1"/>
    <xf numFmtId="0" fontId="3" fillId="2" borderId="21" xfId="1" applyFont="1" applyFill="1" applyBorder="1" applyProtection="1"/>
    <xf numFmtId="37" fontId="9" fillId="2" borderId="21"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6" xfId="1" applyNumberFormat="1" applyFont="1" applyFill="1" applyBorder="1" applyProtection="1"/>
    <xf numFmtId="0" fontId="3" fillId="0" borderId="30" xfId="1" applyFont="1" applyFill="1" applyBorder="1" applyProtection="1"/>
    <xf numFmtId="0" fontId="3" fillId="0" borderId="24" xfId="1" applyFont="1" applyFill="1" applyBorder="1" applyProtection="1"/>
    <xf numFmtId="37" fontId="1" fillId="2" borderId="8" xfId="1" applyNumberFormat="1" applyFont="1" applyFill="1" applyBorder="1" applyProtection="1"/>
    <xf numFmtId="0" fontId="1" fillId="2" borderId="36" xfId="1" applyFont="1" applyFill="1" applyBorder="1" applyProtection="1"/>
    <xf numFmtId="0" fontId="3" fillId="2" borderId="36" xfId="1" applyFont="1" applyFill="1" applyBorder="1" applyProtection="1"/>
    <xf numFmtId="43" fontId="9" fillId="2" borderId="36" xfId="3" applyFont="1" applyFill="1" applyBorder="1" applyProtection="1"/>
    <xf numFmtId="37" fontId="9" fillId="2" borderId="36" xfId="1" applyNumberFormat="1" applyFont="1" applyFill="1" applyBorder="1" applyProtection="1"/>
    <xf numFmtId="0" fontId="3" fillId="2" borderId="24" xfId="1" applyFont="1" applyFill="1" applyBorder="1" applyProtection="1"/>
    <xf numFmtId="0" fontId="1" fillId="2" borderId="21"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23"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7" xfId="1" applyFont="1" applyFill="1" applyBorder="1" applyProtection="1"/>
    <xf numFmtId="165" fontId="1" fillId="2" borderId="26" xfId="1" applyNumberFormat="1" applyFont="1" applyFill="1" applyBorder="1" applyProtection="1"/>
    <xf numFmtId="166" fontId="3" fillId="2" borderId="37" xfId="1" applyNumberFormat="1" applyFont="1" applyFill="1" applyBorder="1" applyProtection="1"/>
    <xf numFmtId="166" fontId="9" fillId="2" borderId="37" xfId="1" applyNumberFormat="1" applyFont="1" applyFill="1" applyBorder="1" applyProtection="1"/>
    <xf numFmtId="165" fontId="1" fillId="2" borderId="27" xfId="1" applyNumberFormat="1" applyFont="1" applyFill="1" applyBorder="1" applyProtection="1"/>
    <xf numFmtId="0" fontId="3" fillId="2" borderId="35" xfId="1" applyFont="1" applyFill="1" applyBorder="1" applyProtection="1"/>
    <xf numFmtId="0" fontId="1" fillId="2" borderId="22" xfId="1" applyFont="1" applyFill="1" applyBorder="1" applyProtection="1"/>
    <xf numFmtId="0" fontId="1" fillId="2" borderId="38"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0" fontId="1" fillId="2" borderId="30" xfId="1" applyFont="1" applyFill="1" applyBorder="1" applyProtection="1">
      <protection locked="0"/>
    </xf>
    <xf numFmtId="0" fontId="2" fillId="2" borderId="39" xfId="1" applyFont="1" applyFill="1" applyBorder="1" applyProtection="1"/>
    <xf numFmtId="0" fontId="2" fillId="2" borderId="24"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 fillId="2" borderId="37"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0" fontId="2" fillId="2" borderId="32" xfId="1" applyFont="1" applyFill="1" applyBorder="1" applyAlignment="1" applyProtection="1">
      <alignment horizontal="center" vertical="center"/>
    </xf>
    <xf numFmtId="0" fontId="1" fillId="2" borderId="34"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6" xfId="1" applyFont="1" applyFill="1" applyBorder="1" applyAlignment="1" applyProtection="1">
      <alignment horizontal="center"/>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2" fillId="2" borderId="36" xfId="1" applyFont="1" applyFill="1" applyBorder="1" applyAlignment="1" applyProtection="1">
      <alignment horizontal="center"/>
    </xf>
    <xf numFmtId="0" fontId="1" fillId="2" borderId="9" xfId="1" applyFont="1" applyFill="1" applyBorder="1" applyAlignment="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9"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6" xfId="1" applyFont="1" applyFill="1" applyBorder="1" applyAlignment="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15" xfId="1" applyFont="1" applyFill="1" applyBorder="1" applyAlignment="1" applyProtection="1">
      <alignment horizontal="center" vertical="center"/>
      <protection locked="0"/>
    </xf>
    <xf numFmtId="0" fontId="1" fillId="2" borderId="18" xfId="1" applyFont="1" applyFill="1" applyBorder="1" applyAlignment="1">
      <alignment horizontal="center" vertic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4" xfId="1" applyFont="1" applyFill="1" applyBorder="1" applyAlignment="1" applyProtection="1">
      <alignment horizontal="center"/>
    </xf>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xf numFmtId="164" fontId="1" fillId="2" borderId="40" xfId="3" applyNumberFormat="1" applyFont="1" applyFill="1" applyBorder="1" applyProtection="1"/>
    <xf numFmtId="164" fontId="1" fillId="2" borderId="19" xfId="3" applyNumberFormat="1" applyFont="1" applyFill="1" applyBorder="1" applyProtection="1"/>
    <xf numFmtId="164" fontId="1" fillId="2" borderId="34" xfId="3" applyNumberFormat="1" applyFont="1" applyFill="1" applyBorder="1" applyProtection="1"/>
    <xf numFmtId="37" fontId="1" fillId="2" borderId="34" xfId="1" applyNumberFormat="1" applyFont="1" applyFill="1" applyBorder="1" applyProtection="1"/>
    <xf numFmtId="0" fontId="3" fillId="2" borderId="24" xfId="1" applyFont="1" applyFill="1" applyBorder="1" applyAlignment="1" applyProtection="1">
      <alignment horizontal="center"/>
    </xf>
    <xf numFmtId="37" fontId="9" fillId="2" borderId="4" xfId="1" applyNumberFormat="1" applyFont="1" applyFill="1" applyBorder="1" applyProtection="1"/>
    <xf numFmtId="43" fontId="9" fillId="2" borderId="35" xfId="3" applyFont="1" applyFill="1" applyBorder="1" applyProtection="1"/>
    <xf numFmtId="43" fontId="9" fillId="2" borderId="4" xfId="3" applyFont="1" applyFill="1" applyBorder="1" applyProtection="1"/>
    <xf numFmtId="43" fontId="9" fillId="2" borderId="11" xfId="3" applyFont="1" applyFill="1" applyBorder="1" applyProtection="1"/>
    <xf numFmtId="0" fontId="1" fillId="3" borderId="32" xfId="1" applyFont="1" applyFill="1" applyBorder="1" applyProtection="1"/>
    <xf numFmtId="164" fontId="1" fillId="0" borderId="6" xfId="3" applyNumberFormat="1" applyFont="1" applyFill="1" applyBorder="1" applyProtection="1"/>
    <xf numFmtId="37" fontId="9" fillId="2" borderId="11" xfId="1" applyNumberFormat="1" applyFont="1" applyFill="1" applyBorder="1" applyProtection="1"/>
    <xf numFmtId="0" fontId="9" fillId="0" borderId="11" xfId="2" applyFont="1" applyBorder="1"/>
    <xf numFmtId="0" fontId="3" fillId="2" borderId="4" xfId="1" applyFont="1" applyFill="1" applyBorder="1" applyProtection="1"/>
    <xf numFmtId="0" fontId="3" fillId="2" borderId="39" xfId="1" applyFont="1" applyFill="1" applyBorder="1" applyProtection="1"/>
    <xf numFmtId="166" fontId="3" fillId="2" borderId="35" xfId="1" applyNumberFormat="1" applyFont="1" applyFill="1" applyBorder="1" applyProtection="1"/>
    <xf numFmtId="166" fontId="3" fillId="2" borderId="4" xfId="1" applyNumberFormat="1" applyFont="1" applyFill="1" applyBorder="1" applyProtection="1"/>
    <xf numFmtId="166" fontId="3" fillId="2" borderId="25" xfId="1" applyNumberFormat="1" applyFont="1" applyFill="1" applyBorder="1" applyProtection="1"/>
    <xf numFmtId="37" fontId="3" fillId="2" borderId="4" xfId="1" applyNumberFormat="1" applyFont="1" applyFill="1" applyBorder="1" applyProtection="1"/>
    <xf numFmtId="37" fontId="1" fillId="0" borderId="6" xfId="1" applyNumberFormat="1" applyFont="1" applyFill="1" applyBorder="1" applyProtection="1"/>
    <xf numFmtId="37" fontId="3" fillId="2" borderId="25" xfId="1" applyNumberFormat="1" applyFont="1" applyFill="1" applyBorder="1" applyProtection="1"/>
    <xf numFmtId="37" fontId="1" fillId="0" borderId="27" xfId="1" applyNumberFormat="1" applyFont="1" applyFill="1" applyBorder="1" applyProtection="1"/>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1%20HFM%20Financials%20Q22019_V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0-old"/>
      <sheetName val="Sch 245"/>
      <sheetName val="Sch 250"/>
      <sheetName val="Sch 450"/>
      <sheetName val="QTD Rx"/>
      <sheetName val="1_ICP"/>
      <sheetName val="2_Midland &amp; P&amp;L"/>
      <sheetName val="3_Prop Adjs"/>
      <sheetName val="4_410 Sch"/>
      <sheetName val="4.1_410 Sch"/>
      <sheetName val="4.2_M&amp;P 410 Sch"/>
      <sheetName val="5 _FS"/>
      <sheetName val="6_FSG"/>
      <sheetName val="7_Div"/>
      <sheetName val="8.1_ RTM"/>
      <sheetName val="8.2_QCS"/>
      <sheetName val="8_CF"/>
      <sheetName val="9_ROU Leases"/>
      <sheetName val="10_M&amp;S"/>
      <sheetName val="10_Affiliate AP"/>
      <sheetName val="11 Prop Reclass"/>
      <sheetName val="12 - CCX Reclass"/>
      <sheetName val="Shares"/>
      <sheetName val="REI PY_Adj"/>
      <sheetName val="CBS PY_Adj"/>
      <sheetName val="Checks"/>
    </sheetNames>
    <sheetDataSet>
      <sheetData sheetId="0"/>
      <sheetData sheetId="1">
        <row r="2">
          <cell r="E2" t="str">
            <v xml:space="preserve"> 1st   2nd   3rd   4th</v>
          </cell>
        </row>
        <row r="3">
          <cell r="E3" t="str">
            <v xml:space="preserve">  [   ]    [ X ]    [   ]    [   ]</v>
          </cell>
        </row>
      </sheetData>
      <sheetData sheetId="2"/>
      <sheetData sheetId="3"/>
      <sheetData sheetId="4"/>
      <sheetData sheetId="5"/>
      <sheetData sheetId="6"/>
      <sheetData sheetId="7"/>
      <sheetData sheetId="8">
        <row r="2">
          <cell r="E2" t="str">
            <v>REI Quarterly Schedule  (YTD)</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7">
          <cell r="J7">
            <v>-1372798.26</v>
          </cell>
        </row>
        <row r="17">
          <cell r="E17">
            <v>3240.6499999999069</v>
          </cell>
        </row>
      </sheetData>
      <sheetData sheetId="35"/>
      <sheetData sheetId="36"/>
      <sheetData sheetId="37">
        <row r="2">
          <cell r="E2"/>
        </row>
      </sheetData>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tabSelected="1" zoomScaleNormal="100" workbookViewId="0"/>
  </sheetViews>
  <sheetFormatPr defaultColWidth="9.140625" defaultRowHeight="12.75" x14ac:dyDescent="0.2"/>
  <cols>
    <col min="1" max="1" width="19.7109375" style="5" customWidth="1"/>
    <col min="2" max="2" width="11.7109375" style="5" customWidth="1"/>
    <col min="3" max="3" width="21.28515625" style="5" customWidth="1"/>
    <col min="4" max="4" width="12.85546875" style="5" customWidth="1"/>
    <col min="5" max="5" width="6" style="149" customWidth="1"/>
    <col min="6" max="6" width="1.7109375" style="5" customWidth="1"/>
    <col min="7" max="7" width="15.7109375" style="5" customWidth="1"/>
    <col min="8" max="8" width="1.7109375" style="5" customWidth="1"/>
    <col min="9" max="9" width="15.7109375" style="5" customWidth="1"/>
    <col min="10" max="10" width="1.7109375" style="5" customWidth="1"/>
    <col min="11" max="11" width="15.7109375" style="5" customWidth="1"/>
    <col min="12" max="12" width="1.7109375" style="5" customWidth="1"/>
    <col min="13" max="13" width="17.7109375" style="5" customWidth="1"/>
    <col min="14" max="15" width="9.140625" style="5"/>
    <col min="16" max="16" width="10.28515625" style="5" bestFit="1" customWidth="1"/>
    <col min="17" max="17" width="9.5703125" style="5" customWidth="1"/>
    <col min="18" max="16384" width="9.140625" style="5"/>
  </cols>
  <sheetData>
    <row r="1" spans="1:21" x14ac:dyDescent="0.2">
      <c r="A1" s="1" t="s">
        <v>0</v>
      </c>
      <c r="B1" s="2"/>
      <c r="C1" s="3"/>
      <c r="D1" s="3"/>
      <c r="E1" s="4"/>
      <c r="F1" s="181" t="s">
        <v>0</v>
      </c>
      <c r="G1" s="182"/>
      <c r="H1" s="182"/>
      <c r="I1" s="182"/>
      <c r="J1" s="182"/>
      <c r="K1" s="182"/>
      <c r="L1" s="182"/>
      <c r="M1" s="183"/>
    </row>
    <row r="2" spans="1:21" x14ac:dyDescent="0.2">
      <c r="A2" s="6" t="s">
        <v>1</v>
      </c>
      <c r="B2" s="7"/>
      <c r="C2" s="8"/>
      <c r="D2" s="8"/>
      <c r="E2" s="9"/>
      <c r="F2" s="184" t="s">
        <v>2</v>
      </c>
      <c r="G2" s="185"/>
      <c r="H2" s="185"/>
      <c r="I2" s="185"/>
      <c r="J2" s="185"/>
      <c r="K2" s="185"/>
      <c r="L2" s="185"/>
      <c r="M2" s="180"/>
    </row>
    <row r="3" spans="1:21" x14ac:dyDescent="0.2">
      <c r="A3" s="10" t="s">
        <v>3</v>
      </c>
      <c r="B3" s="11" t="s">
        <v>4</v>
      </c>
      <c r="C3" s="12" t="s">
        <v>5</v>
      </c>
      <c r="D3" s="13"/>
      <c r="E3" s="14" t="s">
        <v>6</v>
      </c>
      <c r="F3" s="15"/>
      <c r="G3" s="16" t="s">
        <v>7</v>
      </c>
      <c r="H3" s="15"/>
      <c r="I3" s="15"/>
      <c r="J3" s="15"/>
      <c r="K3" s="17" t="s">
        <v>8</v>
      </c>
      <c r="L3" s="18"/>
      <c r="M3" s="19">
        <v>43646</v>
      </c>
    </row>
    <row r="4" spans="1:21" x14ac:dyDescent="0.2">
      <c r="A4" s="20" t="s">
        <v>9</v>
      </c>
      <c r="B4" s="21" t="s">
        <v>10</v>
      </c>
      <c r="C4" s="22" t="str">
        <f>+[3]CBS!E2</f>
        <v xml:space="preserve"> 1st   2nd   3rd   4th</v>
      </c>
      <c r="D4" s="23"/>
      <c r="E4" s="186">
        <v>2019</v>
      </c>
      <c r="F4" s="8"/>
      <c r="G4" s="24" t="s">
        <v>11</v>
      </c>
      <c r="H4" s="8"/>
      <c r="I4" s="8"/>
      <c r="J4" s="8"/>
      <c r="K4" s="8"/>
      <c r="L4" s="8"/>
      <c r="M4" s="25"/>
    </row>
    <row r="5" spans="1:21" x14ac:dyDescent="0.2">
      <c r="A5" s="20" t="s">
        <v>9</v>
      </c>
      <c r="B5" s="26"/>
      <c r="C5" s="27" t="str">
        <f>+[3]CBS!E3</f>
        <v xml:space="preserve">  [   ]    [ X ]    [   ]    [   ]</v>
      </c>
      <c r="D5" s="28"/>
      <c r="E5" s="187"/>
      <c r="F5" s="8"/>
      <c r="G5" s="29" t="s">
        <v>12</v>
      </c>
      <c r="H5" s="8"/>
      <c r="I5" s="8"/>
      <c r="J5" s="8"/>
      <c r="K5" s="8"/>
      <c r="L5" s="8"/>
      <c r="M5" s="25"/>
    </row>
    <row r="6" spans="1:21" x14ac:dyDescent="0.2">
      <c r="A6" s="30" t="s">
        <v>13</v>
      </c>
      <c r="B6" s="3"/>
      <c r="C6" s="31"/>
      <c r="D6" s="3"/>
      <c r="E6" s="32"/>
      <c r="F6" s="3"/>
      <c r="G6" s="3"/>
      <c r="H6" s="3"/>
      <c r="I6" s="3"/>
      <c r="J6" s="3"/>
      <c r="K6" s="3"/>
      <c r="L6" s="3"/>
      <c r="M6" s="33"/>
    </row>
    <row r="7" spans="1:21" ht="15.75" x14ac:dyDescent="0.25">
      <c r="A7" s="34" t="s">
        <v>14</v>
      </c>
      <c r="B7" s="8"/>
      <c r="C7" s="35"/>
      <c r="D7" s="8"/>
      <c r="E7" s="11"/>
      <c r="F7" s="8"/>
      <c r="G7" s="36"/>
      <c r="H7" s="36"/>
      <c r="I7" s="36"/>
      <c r="J7" s="36"/>
      <c r="K7" s="37"/>
      <c r="L7" s="36"/>
      <c r="M7" s="38"/>
    </row>
    <row r="8" spans="1:21" x14ac:dyDescent="0.2">
      <c r="A8" s="34" t="s">
        <v>15</v>
      </c>
      <c r="B8" s="8"/>
      <c r="C8" s="8"/>
      <c r="D8" s="8"/>
      <c r="E8" s="11"/>
      <c r="F8" s="8"/>
      <c r="G8" s="8"/>
      <c r="H8" s="8"/>
      <c r="I8" s="8"/>
      <c r="J8" s="8"/>
      <c r="K8" s="8"/>
      <c r="L8" s="8"/>
      <c r="M8" s="25"/>
    </row>
    <row r="9" spans="1:21" x14ac:dyDescent="0.2">
      <c r="A9" s="34" t="s">
        <v>16</v>
      </c>
      <c r="B9" s="8"/>
      <c r="C9" s="8"/>
      <c r="D9" s="8"/>
      <c r="E9" s="11"/>
      <c r="F9" s="8"/>
      <c r="G9" s="8"/>
      <c r="H9" s="8"/>
      <c r="I9" s="8"/>
      <c r="J9" s="8"/>
      <c r="K9" s="8"/>
      <c r="L9" s="8"/>
      <c r="M9" s="25"/>
    </row>
    <row r="10" spans="1:21" x14ac:dyDescent="0.2">
      <c r="A10" s="39"/>
      <c r="B10" s="40"/>
      <c r="C10" s="8"/>
      <c r="D10" s="8"/>
      <c r="E10" s="11"/>
      <c r="F10" s="7"/>
      <c r="G10" s="7"/>
      <c r="H10" s="7"/>
      <c r="I10" s="7"/>
      <c r="J10" s="7"/>
      <c r="K10" s="7"/>
      <c r="L10" s="7"/>
      <c r="M10" s="25"/>
    </row>
    <row r="11" spans="1:21" x14ac:dyDescent="0.2">
      <c r="A11" s="41"/>
      <c r="B11" s="42"/>
      <c r="C11" s="42"/>
      <c r="D11" s="43"/>
      <c r="E11" s="44"/>
      <c r="F11" s="188" t="s">
        <v>17</v>
      </c>
      <c r="G11" s="189"/>
      <c r="H11" s="189"/>
      <c r="I11" s="190"/>
      <c r="J11" s="191" t="s">
        <v>18</v>
      </c>
      <c r="K11" s="192"/>
      <c r="L11" s="192"/>
      <c r="M11" s="193"/>
    </row>
    <row r="12" spans="1:21" x14ac:dyDescent="0.2">
      <c r="A12" s="194" t="s">
        <v>19</v>
      </c>
      <c r="B12" s="163"/>
      <c r="C12" s="163"/>
      <c r="D12" s="164"/>
      <c r="E12" s="45" t="s">
        <v>20</v>
      </c>
      <c r="F12" s="195" t="s">
        <v>21</v>
      </c>
      <c r="G12" s="196"/>
      <c r="H12" s="197" t="s">
        <v>22</v>
      </c>
      <c r="I12" s="196"/>
      <c r="J12" s="194" t="s">
        <v>21</v>
      </c>
      <c r="K12" s="196"/>
      <c r="L12" s="197" t="s">
        <v>22</v>
      </c>
      <c r="M12" s="196"/>
    </row>
    <row r="13" spans="1:21" x14ac:dyDescent="0.2">
      <c r="A13" s="174" t="s">
        <v>23</v>
      </c>
      <c r="B13" s="175"/>
      <c r="C13" s="175"/>
      <c r="D13" s="176"/>
      <c r="E13" s="46" t="s">
        <v>24</v>
      </c>
      <c r="F13" s="156" t="s">
        <v>25</v>
      </c>
      <c r="G13" s="177"/>
      <c r="H13" s="178" t="s">
        <v>26</v>
      </c>
      <c r="I13" s="179"/>
      <c r="J13" s="174" t="s">
        <v>27</v>
      </c>
      <c r="K13" s="177"/>
      <c r="L13" s="204" t="s">
        <v>28</v>
      </c>
      <c r="M13" s="164"/>
    </row>
    <row r="14" spans="1:21" x14ac:dyDescent="0.2">
      <c r="A14" s="34" t="s">
        <v>29</v>
      </c>
      <c r="B14" s="8"/>
      <c r="C14" s="8"/>
      <c r="D14" s="8"/>
      <c r="E14" s="47"/>
      <c r="F14" s="48"/>
      <c r="G14" s="8"/>
      <c r="H14" s="48"/>
      <c r="I14" s="8"/>
      <c r="J14" s="48"/>
      <c r="K14" s="8"/>
      <c r="L14" s="30"/>
      <c r="M14" s="33"/>
      <c r="O14" s="49"/>
      <c r="Q14" s="49"/>
      <c r="S14" s="49"/>
      <c r="U14" s="49"/>
    </row>
    <row r="15" spans="1:21" x14ac:dyDescent="0.2">
      <c r="A15" s="50" t="s">
        <v>30</v>
      </c>
      <c r="B15" s="8"/>
      <c r="C15" s="8"/>
      <c r="D15" s="8"/>
      <c r="E15" s="51">
        <v>1</v>
      </c>
      <c r="F15" s="52" t="s">
        <v>31</v>
      </c>
      <c r="G15" s="53">
        <v>2936357</v>
      </c>
      <c r="H15" s="54" t="s">
        <v>31</v>
      </c>
      <c r="I15" s="53">
        <v>2966210</v>
      </c>
      <c r="J15" s="54" t="s">
        <v>31</v>
      </c>
      <c r="K15" s="53">
        <v>5780983</v>
      </c>
      <c r="L15" s="205" t="s">
        <v>31</v>
      </c>
      <c r="M15" s="55">
        <v>5697118</v>
      </c>
      <c r="O15" s="49"/>
      <c r="Q15" s="49"/>
      <c r="S15" s="49"/>
      <c r="U15" s="49"/>
    </row>
    <row r="16" spans="1:21" x14ac:dyDescent="0.2">
      <c r="A16" s="50" t="s">
        <v>32</v>
      </c>
      <c r="B16" s="8"/>
      <c r="C16" s="8"/>
      <c r="D16" s="8"/>
      <c r="E16" s="51">
        <v>2</v>
      </c>
      <c r="F16" s="56"/>
      <c r="G16" s="53">
        <v>0</v>
      </c>
      <c r="H16" s="57"/>
      <c r="I16" s="53">
        <v>0</v>
      </c>
      <c r="J16" s="58"/>
      <c r="K16" s="53">
        <v>0</v>
      </c>
      <c r="L16" s="206"/>
      <c r="M16" s="55">
        <v>0</v>
      </c>
      <c r="O16" s="49"/>
      <c r="Q16" s="49"/>
      <c r="S16" s="49"/>
      <c r="U16" s="49"/>
    </row>
    <row r="17" spans="1:21" x14ac:dyDescent="0.2">
      <c r="A17" s="50" t="s">
        <v>33</v>
      </c>
      <c r="B17" s="8"/>
      <c r="C17" s="8"/>
      <c r="D17" s="8"/>
      <c r="E17" s="51">
        <v>3</v>
      </c>
      <c r="F17" s="56"/>
      <c r="G17" s="53">
        <v>0</v>
      </c>
      <c r="H17" s="57"/>
      <c r="I17" s="53">
        <v>0</v>
      </c>
      <c r="J17" s="58"/>
      <c r="K17" s="53">
        <v>0</v>
      </c>
      <c r="L17" s="207"/>
      <c r="M17" s="55">
        <v>0</v>
      </c>
      <c r="O17" s="49"/>
      <c r="Q17" s="49"/>
      <c r="S17" s="49"/>
      <c r="U17" s="49"/>
    </row>
    <row r="18" spans="1:21" x14ac:dyDescent="0.2">
      <c r="A18" s="50" t="s">
        <v>34</v>
      </c>
      <c r="B18" s="8"/>
      <c r="C18" s="8"/>
      <c r="D18" s="8"/>
      <c r="E18" s="51">
        <v>4</v>
      </c>
      <c r="F18" s="56"/>
      <c r="G18" s="53">
        <v>39426</v>
      </c>
      <c r="H18" s="56"/>
      <c r="I18" s="53">
        <v>55658</v>
      </c>
      <c r="J18" s="54"/>
      <c r="K18" s="53">
        <v>128020</v>
      </c>
      <c r="L18" s="205"/>
      <c r="M18" s="55">
        <v>124063</v>
      </c>
      <c r="O18" s="49"/>
      <c r="Q18" s="49"/>
      <c r="S18" s="49"/>
      <c r="U18" s="49"/>
    </row>
    <row r="19" spans="1:21" x14ac:dyDescent="0.2">
      <c r="A19" s="50" t="s">
        <v>35</v>
      </c>
      <c r="B19" s="8"/>
      <c r="C19" s="8"/>
      <c r="D19" s="8"/>
      <c r="E19" s="51">
        <v>5</v>
      </c>
      <c r="F19" s="48"/>
      <c r="G19" s="59">
        <v>0</v>
      </c>
      <c r="H19" s="60"/>
      <c r="I19" s="59">
        <v>0</v>
      </c>
      <c r="J19" s="58"/>
      <c r="K19" s="53">
        <v>0</v>
      </c>
      <c r="L19" s="208"/>
      <c r="M19" s="200">
        <v>0</v>
      </c>
      <c r="O19" s="49"/>
      <c r="Q19" s="49"/>
      <c r="S19" s="49"/>
      <c r="U19" s="49"/>
    </row>
    <row r="20" spans="1:21" x14ac:dyDescent="0.2">
      <c r="A20" s="50" t="s">
        <v>36</v>
      </c>
      <c r="B20" s="8"/>
      <c r="C20" s="8"/>
      <c r="D20" s="8"/>
      <c r="E20" s="51">
        <v>6</v>
      </c>
      <c r="F20" s="62" t="s">
        <v>31</v>
      </c>
      <c r="G20" s="63">
        <f>SUM(G15:G19)</f>
        <v>2975783</v>
      </c>
      <c r="H20" s="62" t="s">
        <v>31</v>
      </c>
      <c r="I20" s="63">
        <f>SUM(I15:I19)</f>
        <v>3021868</v>
      </c>
      <c r="J20" s="64" t="s">
        <v>31</v>
      </c>
      <c r="K20" s="53">
        <f>SUM(K15:K19)</f>
        <v>5909003</v>
      </c>
      <c r="L20" s="62" t="s">
        <v>31</v>
      </c>
      <c r="M20" s="55">
        <f>SUM(M15:M19)</f>
        <v>5821181</v>
      </c>
      <c r="O20" s="49"/>
      <c r="Q20" s="49"/>
      <c r="S20" s="49"/>
      <c r="U20" s="49"/>
    </row>
    <row r="21" spans="1:21" x14ac:dyDescent="0.2">
      <c r="A21" s="34" t="s">
        <v>37</v>
      </c>
      <c r="B21" s="8"/>
      <c r="C21" s="8"/>
      <c r="D21" s="8"/>
      <c r="E21" s="65"/>
      <c r="F21" s="66"/>
      <c r="G21" s="67"/>
      <c r="H21" s="66"/>
      <c r="I21" s="67"/>
      <c r="J21" s="68"/>
      <c r="K21" s="67"/>
      <c r="L21" s="209"/>
      <c r="M21" s="69"/>
      <c r="O21" s="49"/>
      <c r="P21" s="49"/>
      <c r="Q21" s="49"/>
      <c r="S21" s="49"/>
      <c r="U21" s="49"/>
    </row>
    <row r="22" spans="1:21" x14ac:dyDescent="0.2">
      <c r="A22" s="50" t="s">
        <v>38</v>
      </c>
      <c r="B22" s="8"/>
      <c r="C22" s="8"/>
      <c r="D22" s="8"/>
      <c r="E22" s="70">
        <v>7</v>
      </c>
      <c r="F22" s="62" t="s">
        <v>31</v>
      </c>
      <c r="G22" s="63">
        <v>227838</v>
      </c>
      <c r="H22" s="62" t="s">
        <v>31</v>
      </c>
      <c r="I22" s="63">
        <v>220756</v>
      </c>
      <c r="J22" s="64" t="s">
        <v>31</v>
      </c>
      <c r="K22" s="53">
        <v>450721</v>
      </c>
      <c r="L22" s="62" t="s">
        <v>31</v>
      </c>
      <c r="M22" s="63">
        <v>434819</v>
      </c>
      <c r="O22" s="49"/>
      <c r="Q22" s="49"/>
      <c r="S22" s="49"/>
      <c r="U22" s="49"/>
    </row>
    <row r="23" spans="1:21" x14ac:dyDescent="0.2">
      <c r="A23" s="50" t="s">
        <v>39</v>
      </c>
      <c r="B23" s="8"/>
      <c r="C23" s="8"/>
      <c r="D23" s="8"/>
      <c r="E23" s="51">
        <v>8</v>
      </c>
      <c r="F23" s="56"/>
      <c r="G23" s="71">
        <v>200572</v>
      </c>
      <c r="H23" s="72"/>
      <c r="I23" s="53">
        <v>177583</v>
      </c>
      <c r="J23" s="54"/>
      <c r="K23" s="53">
        <v>419433</v>
      </c>
      <c r="L23" s="205"/>
      <c r="M23" s="55">
        <v>401099</v>
      </c>
      <c r="O23" s="49"/>
      <c r="Q23" s="49"/>
      <c r="S23" s="49"/>
      <c r="U23" s="49"/>
    </row>
    <row r="24" spans="1:21" x14ac:dyDescent="0.2">
      <c r="A24" s="50" t="s">
        <v>40</v>
      </c>
      <c r="B24" s="8"/>
      <c r="C24" s="8"/>
      <c r="D24" s="8"/>
      <c r="E24" s="51">
        <v>9</v>
      </c>
      <c r="F24" s="56"/>
      <c r="G24" s="71">
        <f>SUM(G22:G23)</f>
        <v>428410</v>
      </c>
      <c r="H24" s="72"/>
      <c r="I24" s="71">
        <f>SUM(I22:I23)</f>
        <v>398339</v>
      </c>
      <c r="J24" s="54"/>
      <c r="K24" s="53">
        <f>SUM(K22:K23)</f>
        <v>870154</v>
      </c>
      <c r="L24" s="205"/>
      <c r="M24" s="210">
        <f>SUM(M22:M23)</f>
        <v>835918</v>
      </c>
      <c r="O24" s="49"/>
      <c r="Q24" s="49"/>
      <c r="S24" s="49"/>
      <c r="U24" s="49"/>
    </row>
    <row r="25" spans="1:21" x14ac:dyDescent="0.2">
      <c r="A25" s="50" t="s">
        <v>41</v>
      </c>
      <c r="B25" s="8"/>
      <c r="C25" s="8"/>
      <c r="D25" s="8"/>
      <c r="E25" s="51">
        <v>10</v>
      </c>
      <c r="F25" s="56"/>
      <c r="G25" s="71">
        <v>76561</v>
      </c>
      <c r="H25" s="72"/>
      <c r="I25" s="53">
        <v>77258</v>
      </c>
      <c r="J25" s="54"/>
      <c r="K25" s="53">
        <v>150168</v>
      </c>
      <c r="L25" s="205"/>
      <c r="M25" s="55">
        <v>153682</v>
      </c>
      <c r="O25" s="49"/>
      <c r="Q25" s="49"/>
      <c r="S25" s="49"/>
      <c r="U25" s="49"/>
    </row>
    <row r="26" spans="1:21" x14ac:dyDescent="0.2">
      <c r="A26" s="50" t="s">
        <v>42</v>
      </c>
      <c r="B26" s="8"/>
      <c r="C26" s="8"/>
      <c r="D26" s="8"/>
      <c r="E26" s="51">
        <v>11</v>
      </c>
      <c r="F26" s="56"/>
      <c r="G26" s="71">
        <v>232565</v>
      </c>
      <c r="H26" s="73"/>
      <c r="I26" s="53">
        <v>236169</v>
      </c>
      <c r="J26" s="74"/>
      <c r="K26" s="53">
        <v>454224</v>
      </c>
      <c r="L26" s="205"/>
      <c r="M26" s="55">
        <v>457660</v>
      </c>
      <c r="O26" s="49"/>
      <c r="Q26" s="49"/>
      <c r="S26" s="49"/>
      <c r="U26" s="49"/>
    </row>
    <row r="27" spans="1:21" x14ac:dyDescent="0.2">
      <c r="A27" s="50" t="s">
        <v>43</v>
      </c>
      <c r="B27" s="8"/>
      <c r="C27" s="8"/>
      <c r="D27" s="8"/>
      <c r="E27" s="51">
        <v>12</v>
      </c>
      <c r="F27" s="56" t="s">
        <v>12</v>
      </c>
      <c r="G27" s="71">
        <f>SUM(G25:G26)</f>
        <v>309126</v>
      </c>
      <c r="H27" s="73"/>
      <c r="I27" s="71">
        <f>SUM(I25:I26)</f>
        <v>313427</v>
      </c>
      <c r="J27" s="74"/>
      <c r="K27" s="53">
        <f>SUM(K25:K26)</f>
        <v>604392</v>
      </c>
      <c r="L27" s="205"/>
      <c r="M27" s="55">
        <f>SUM(M25:M26)</f>
        <v>611342</v>
      </c>
      <c r="O27" s="49"/>
      <c r="Q27" s="49"/>
      <c r="S27" s="49"/>
      <c r="U27" s="49"/>
    </row>
    <row r="28" spans="1:21" x14ac:dyDescent="0.2">
      <c r="A28" s="50" t="s">
        <v>44</v>
      </c>
      <c r="B28" s="8"/>
      <c r="C28" s="8"/>
      <c r="D28" s="8"/>
      <c r="E28" s="51">
        <v>13</v>
      </c>
      <c r="F28" s="56"/>
      <c r="G28" s="71">
        <v>627456</v>
      </c>
      <c r="H28" s="73"/>
      <c r="I28" s="53">
        <v>683244</v>
      </c>
      <c r="J28" s="74"/>
      <c r="K28" s="53">
        <v>1252200</v>
      </c>
      <c r="L28" s="205"/>
      <c r="M28" s="55">
        <v>1328204</v>
      </c>
      <c r="O28" s="49"/>
      <c r="Q28" s="49"/>
      <c r="S28" s="49"/>
      <c r="U28" s="49"/>
    </row>
    <row r="29" spans="1:21" x14ac:dyDescent="0.2">
      <c r="A29" s="50" t="s">
        <v>45</v>
      </c>
      <c r="B29" s="8"/>
      <c r="C29" s="8"/>
      <c r="D29" s="8"/>
      <c r="E29" s="51">
        <v>14</v>
      </c>
      <c r="F29" s="56"/>
      <c r="G29" s="71">
        <v>223342</v>
      </c>
      <c r="H29" s="73"/>
      <c r="I29" s="53">
        <v>234204</v>
      </c>
      <c r="J29" s="74"/>
      <c r="K29" s="53">
        <v>446689</v>
      </c>
      <c r="L29" s="205"/>
      <c r="M29" s="55">
        <v>461250</v>
      </c>
      <c r="O29" s="49"/>
      <c r="Q29" s="49"/>
      <c r="S29" s="49"/>
      <c r="U29" s="49"/>
    </row>
    <row r="30" spans="1:21" x14ac:dyDescent="0.2">
      <c r="A30" s="50" t="s">
        <v>46</v>
      </c>
      <c r="B30" s="8"/>
      <c r="C30" s="8"/>
      <c r="D30" s="8"/>
      <c r="E30" s="51">
        <v>15</v>
      </c>
      <c r="F30" s="48" t="s">
        <v>12</v>
      </c>
      <c r="G30" s="75">
        <v>382695</v>
      </c>
      <c r="H30" s="76"/>
      <c r="I30" s="59">
        <v>342755</v>
      </c>
      <c r="J30" s="77"/>
      <c r="K30" s="201">
        <v>784693</v>
      </c>
      <c r="L30" s="211"/>
      <c r="M30" s="200">
        <v>701727</v>
      </c>
      <c r="O30" s="49"/>
      <c r="Q30" s="49"/>
      <c r="S30" s="49"/>
      <c r="U30" s="49"/>
    </row>
    <row r="31" spans="1:21" x14ac:dyDescent="0.2">
      <c r="A31" s="50" t="s">
        <v>47</v>
      </c>
      <c r="B31" s="8"/>
      <c r="C31" s="8"/>
      <c r="D31" s="8"/>
      <c r="E31" s="51">
        <v>16</v>
      </c>
      <c r="F31" s="62" t="s">
        <v>31</v>
      </c>
      <c r="G31" s="63">
        <f>G24+G27+SUM(G28:G30)</f>
        <v>1971029</v>
      </c>
      <c r="H31" s="62" t="s">
        <v>31</v>
      </c>
      <c r="I31" s="63">
        <f>I24+I27+SUM(I28:I30)</f>
        <v>1971969</v>
      </c>
      <c r="J31" s="64" t="s">
        <v>31</v>
      </c>
      <c r="K31" s="53">
        <f>K24+K27+SUM(K28:K30)</f>
        <v>3958128</v>
      </c>
      <c r="L31" s="62" t="s">
        <v>31</v>
      </c>
      <c r="M31" s="55">
        <f>M24+M27+SUM(M28:M30)</f>
        <v>3938441</v>
      </c>
      <c r="O31" s="49"/>
      <c r="Q31" s="49"/>
      <c r="S31" s="49"/>
      <c r="U31" s="49"/>
    </row>
    <row r="32" spans="1:21" x14ac:dyDescent="0.2">
      <c r="A32" s="34" t="s">
        <v>48</v>
      </c>
      <c r="B32" s="8"/>
      <c r="C32" s="8"/>
      <c r="D32" s="8"/>
      <c r="E32" s="65"/>
      <c r="F32" s="66"/>
      <c r="G32" s="67"/>
      <c r="H32" s="66"/>
      <c r="I32" s="67"/>
      <c r="J32" s="66"/>
      <c r="K32" s="67"/>
      <c r="L32" s="209"/>
      <c r="M32" s="69"/>
      <c r="O32" s="49"/>
      <c r="Q32" s="49"/>
      <c r="S32" s="49"/>
      <c r="U32" s="49"/>
    </row>
    <row r="33" spans="1:21" x14ac:dyDescent="0.2">
      <c r="A33" s="50" t="s">
        <v>49</v>
      </c>
      <c r="B33" s="8"/>
      <c r="C33" s="8"/>
      <c r="D33" s="8"/>
      <c r="E33" s="70">
        <v>17</v>
      </c>
      <c r="F33" s="62" t="s">
        <v>31</v>
      </c>
      <c r="G33" s="63">
        <f>G20-G31</f>
        <v>1004754</v>
      </c>
      <c r="H33" s="62" t="s">
        <v>31</v>
      </c>
      <c r="I33" s="63">
        <f>I20-I31</f>
        <v>1049899</v>
      </c>
      <c r="J33" s="62" t="s">
        <v>31</v>
      </c>
      <c r="K33" s="202">
        <f>K20-K31</f>
        <v>1950875</v>
      </c>
      <c r="L33" s="62" t="s">
        <v>31</v>
      </c>
      <c r="M33" s="63">
        <f>M20-M31</f>
        <v>1882740</v>
      </c>
      <c r="O33" s="49"/>
      <c r="Q33" s="49"/>
      <c r="S33" s="49"/>
      <c r="U33" s="49"/>
    </row>
    <row r="34" spans="1:21" x14ac:dyDescent="0.2">
      <c r="A34" s="79" t="s">
        <v>50</v>
      </c>
      <c r="B34" s="8"/>
      <c r="C34" s="8"/>
      <c r="D34" s="8"/>
      <c r="E34" s="51">
        <v>18</v>
      </c>
      <c r="F34" s="56"/>
      <c r="G34" s="53">
        <v>103109</v>
      </c>
      <c r="H34" s="56"/>
      <c r="I34" s="53">
        <v>93149</v>
      </c>
      <c r="J34" s="54"/>
      <c r="K34" s="53">
        <v>199329</v>
      </c>
      <c r="L34" s="205"/>
      <c r="M34" s="55">
        <v>175892</v>
      </c>
      <c r="O34" s="49"/>
      <c r="Q34" s="49"/>
      <c r="S34" s="49"/>
      <c r="U34" s="49"/>
    </row>
    <row r="35" spans="1:21" x14ac:dyDescent="0.2">
      <c r="A35" s="50" t="s">
        <v>51</v>
      </c>
      <c r="B35" s="8"/>
      <c r="C35" s="8"/>
      <c r="D35" s="8"/>
      <c r="E35" s="65"/>
      <c r="F35" s="66"/>
      <c r="G35" s="67"/>
      <c r="H35" s="66"/>
      <c r="I35" s="67"/>
      <c r="J35" s="66"/>
      <c r="K35" s="67"/>
      <c r="L35" s="209"/>
      <c r="M35" s="69"/>
      <c r="O35" s="49"/>
      <c r="Q35" s="49"/>
      <c r="S35" s="49"/>
      <c r="U35" s="49"/>
    </row>
    <row r="36" spans="1:21" x14ac:dyDescent="0.2">
      <c r="A36" s="50" t="s">
        <v>52</v>
      </c>
      <c r="B36" s="8"/>
      <c r="C36" s="8"/>
      <c r="D36" s="8"/>
      <c r="E36" s="80">
        <v>19</v>
      </c>
      <c r="F36" s="62" t="s">
        <v>31</v>
      </c>
      <c r="G36" s="63">
        <v>88114</v>
      </c>
      <c r="H36" s="62" t="s">
        <v>31</v>
      </c>
      <c r="I36" s="63">
        <v>622</v>
      </c>
      <c r="J36" s="64" t="s">
        <v>31</v>
      </c>
      <c r="K36" s="53">
        <v>88437</v>
      </c>
      <c r="L36" s="62" t="s">
        <v>31</v>
      </c>
      <c r="M36" s="63">
        <v>67954</v>
      </c>
      <c r="O36" s="49"/>
      <c r="Q36" s="49"/>
      <c r="S36" s="49"/>
      <c r="U36" s="49"/>
    </row>
    <row r="37" spans="1:21" x14ac:dyDescent="0.2">
      <c r="A37" s="50" t="s">
        <v>53</v>
      </c>
      <c r="B37" s="8"/>
      <c r="C37" s="8"/>
      <c r="D37" s="8"/>
      <c r="E37" s="81">
        <v>20</v>
      </c>
      <c r="F37" s="56"/>
      <c r="G37" s="55">
        <v>-20890</v>
      </c>
      <c r="H37" s="56"/>
      <c r="I37" s="53">
        <v>10023</v>
      </c>
      <c r="J37" s="54"/>
      <c r="K37" s="53">
        <v>-8910</v>
      </c>
      <c r="L37" s="205"/>
      <c r="M37" s="55">
        <v>-5199</v>
      </c>
      <c r="O37" s="49"/>
      <c r="Q37" s="49"/>
      <c r="S37" s="49"/>
      <c r="U37" s="49"/>
    </row>
    <row r="38" spans="1:21" x14ac:dyDescent="0.2">
      <c r="A38" s="50" t="s">
        <v>54</v>
      </c>
      <c r="B38" s="8"/>
      <c r="C38" s="8"/>
      <c r="D38" s="8"/>
      <c r="E38" s="51">
        <v>21</v>
      </c>
      <c r="F38" s="56"/>
      <c r="G38" s="53">
        <f>SUM(G36:G37)</f>
        <v>67224</v>
      </c>
      <c r="H38" s="56"/>
      <c r="I38" s="55">
        <f>SUM(I36:I37)</f>
        <v>10645</v>
      </c>
      <c r="J38" s="54"/>
      <c r="K38" s="53">
        <f>SUM(K36:K37)</f>
        <v>79527</v>
      </c>
      <c r="L38" s="205"/>
      <c r="M38" s="55">
        <f>SUM(M36:M37)</f>
        <v>62755</v>
      </c>
      <c r="O38" s="49"/>
      <c r="Q38" s="49"/>
      <c r="S38" s="49"/>
      <c r="U38" s="49"/>
    </row>
    <row r="39" spans="1:21" x14ac:dyDescent="0.2">
      <c r="A39" s="50" t="s">
        <v>55</v>
      </c>
      <c r="B39" s="8"/>
      <c r="C39" s="8"/>
      <c r="D39" s="8"/>
      <c r="E39" s="51">
        <v>22</v>
      </c>
      <c r="F39" s="48"/>
      <c r="G39" s="59">
        <v>2553</v>
      </c>
      <c r="H39" s="48"/>
      <c r="I39" s="59">
        <v>14978</v>
      </c>
      <c r="J39" s="78"/>
      <c r="K39" s="59">
        <v>5870</v>
      </c>
      <c r="L39" s="205"/>
      <c r="M39" s="55">
        <v>30088</v>
      </c>
      <c r="O39" s="49"/>
      <c r="P39" s="49"/>
      <c r="Q39" s="49"/>
      <c r="S39" s="49"/>
      <c r="U39" s="49"/>
    </row>
    <row r="40" spans="1:21" x14ac:dyDescent="0.2">
      <c r="A40" s="50" t="s">
        <v>56</v>
      </c>
      <c r="B40" s="8"/>
      <c r="C40" s="8"/>
      <c r="D40" s="8"/>
      <c r="E40" s="51">
        <v>23</v>
      </c>
      <c r="F40" s="62" t="s">
        <v>31</v>
      </c>
      <c r="G40" s="63">
        <f>G33+G34+G38-G39</f>
        <v>1172534</v>
      </c>
      <c r="H40" s="62" t="s">
        <v>31</v>
      </c>
      <c r="I40" s="63">
        <f>I33+I34+I38-I39</f>
        <v>1138715</v>
      </c>
      <c r="J40" s="62" t="s">
        <v>31</v>
      </c>
      <c r="K40" s="202">
        <f>K33+K34+K38-K39</f>
        <v>2223861</v>
      </c>
      <c r="L40" s="212" t="s">
        <v>31</v>
      </c>
      <c r="M40" s="63">
        <f>M33+M34+M38-M39</f>
        <v>2091299</v>
      </c>
      <c r="O40" s="49"/>
      <c r="Q40" s="49"/>
      <c r="S40" s="49"/>
      <c r="U40" s="49"/>
    </row>
    <row r="41" spans="1:21" x14ac:dyDescent="0.2">
      <c r="A41" s="34" t="s">
        <v>57</v>
      </c>
      <c r="B41" s="8"/>
      <c r="C41" s="8"/>
      <c r="D41" s="8"/>
      <c r="E41" s="65"/>
      <c r="F41" s="66"/>
      <c r="G41" s="67"/>
      <c r="H41" s="66"/>
      <c r="I41" s="67"/>
      <c r="J41" s="66"/>
      <c r="K41" s="67"/>
      <c r="L41" s="209"/>
      <c r="M41" s="69"/>
      <c r="O41" s="49"/>
      <c r="Q41" s="49"/>
      <c r="S41" s="49"/>
      <c r="U41" s="49"/>
    </row>
    <row r="42" spans="1:21" x14ac:dyDescent="0.2">
      <c r="A42" s="50" t="s">
        <v>58</v>
      </c>
      <c r="B42" s="8"/>
      <c r="C42" s="8"/>
      <c r="D42" s="8"/>
      <c r="E42" s="70">
        <v>24</v>
      </c>
      <c r="F42" s="62" t="s">
        <v>31</v>
      </c>
      <c r="G42" s="63">
        <v>12174</v>
      </c>
      <c r="H42" s="62" t="s">
        <v>31</v>
      </c>
      <c r="I42" s="63">
        <v>9490</v>
      </c>
      <c r="J42" s="62" t="s">
        <v>31</v>
      </c>
      <c r="K42" s="202">
        <v>24643</v>
      </c>
      <c r="L42" s="62" t="s">
        <v>31</v>
      </c>
      <c r="M42" s="63">
        <v>18415</v>
      </c>
      <c r="O42" s="49"/>
      <c r="Q42" s="49"/>
      <c r="S42" s="49"/>
      <c r="U42" s="49"/>
    </row>
    <row r="43" spans="1:21" x14ac:dyDescent="0.2">
      <c r="A43" s="50" t="s">
        <v>59</v>
      </c>
      <c r="B43" s="8"/>
      <c r="C43" s="8"/>
      <c r="D43" s="8"/>
      <c r="E43" s="51">
        <v>25</v>
      </c>
      <c r="F43" s="56"/>
      <c r="G43" s="53">
        <v>250</v>
      </c>
      <c r="H43" s="56"/>
      <c r="I43" s="53">
        <v>-448</v>
      </c>
      <c r="J43" s="54"/>
      <c r="K43" s="53">
        <v>505</v>
      </c>
      <c r="L43" s="205"/>
      <c r="M43" s="55">
        <v>499</v>
      </c>
      <c r="O43" s="49"/>
      <c r="Q43" s="49"/>
      <c r="S43" s="49"/>
      <c r="U43" s="49"/>
    </row>
    <row r="44" spans="1:21" x14ac:dyDescent="0.2">
      <c r="A44" s="50" t="s">
        <v>60</v>
      </c>
      <c r="B44" s="8"/>
      <c r="C44" s="8"/>
      <c r="D44" s="8"/>
      <c r="E44" s="51">
        <v>26</v>
      </c>
      <c r="F44" s="48"/>
      <c r="G44" s="59">
        <v>0</v>
      </c>
      <c r="H44" s="48"/>
      <c r="I44" s="59">
        <v>0</v>
      </c>
      <c r="J44" s="78"/>
      <c r="K44" s="201">
        <v>0</v>
      </c>
      <c r="L44" s="211"/>
      <c r="M44" s="200">
        <v>0</v>
      </c>
      <c r="O44" s="49"/>
      <c r="Q44" s="49"/>
      <c r="S44" s="49"/>
      <c r="U44" s="49"/>
    </row>
    <row r="45" spans="1:21" x14ac:dyDescent="0.2">
      <c r="A45" s="50" t="s">
        <v>61</v>
      </c>
      <c r="B45" s="8"/>
      <c r="C45" s="8"/>
      <c r="D45" s="8"/>
      <c r="E45" s="51">
        <v>27</v>
      </c>
      <c r="F45" s="62" t="s">
        <v>31</v>
      </c>
      <c r="G45" s="63">
        <f>SUM(G42:G44)</f>
        <v>12424</v>
      </c>
      <c r="H45" s="62" t="s">
        <v>31</v>
      </c>
      <c r="I45" s="63">
        <f>SUM(I42:I44)</f>
        <v>9042</v>
      </c>
      <c r="J45" s="64" t="s">
        <v>31</v>
      </c>
      <c r="K45" s="53">
        <f>SUM(K42:K44)</f>
        <v>25148</v>
      </c>
      <c r="L45" s="62" t="s">
        <v>31</v>
      </c>
      <c r="M45" s="55">
        <f>SUM(M42:M44)</f>
        <v>18914</v>
      </c>
      <c r="O45" s="49"/>
      <c r="Q45" s="49"/>
      <c r="S45" s="49"/>
      <c r="U45" s="49"/>
    </row>
    <row r="46" spans="1:21" x14ac:dyDescent="0.2">
      <c r="A46" s="34" t="s">
        <v>48</v>
      </c>
      <c r="B46" s="8"/>
      <c r="C46" s="8"/>
      <c r="D46" s="8"/>
      <c r="E46" s="65"/>
      <c r="F46" s="66"/>
      <c r="G46" s="67"/>
      <c r="H46" s="66"/>
      <c r="I46" s="67"/>
      <c r="J46" s="66"/>
      <c r="K46" s="67"/>
      <c r="L46" s="209"/>
      <c r="M46" s="69"/>
      <c r="O46" s="49"/>
      <c r="Q46" s="49"/>
      <c r="S46" s="49"/>
      <c r="U46" s="49"/>
    </row>
    <row r="47" spans="1:21" x14ac:dyDescent="0.2">
      <c r="A47" s="159" t="s">
        <v>62</v>
      </c>
      <c r="B47" s="160"/>
      <c r="C47" s="160"/>
      <c r="D47" s="8"/>
      <c r="E47" s="70">
        <v>28</v>
      </c>
      <c r="F47" s="62" t="s">
        <v>31</v>
      </c>
      <c r="G47" s="63">
        <f>+G40-G45</f>
        <v>1160110</v>
      </c>
      <c r="H47" s="62" t="s">
        <v>31</v>
      </c>
      <c r="I47" s="63">
        <f>+I40-I45</f>
        <v>1129673</v>
      </c>
      <c r="J47" s="62" t="s">
        <v>31</v>
      </c>
      <c r="K47" s="202">
        <f>+K40-K45</f>
        <v>2198713</v>
      </c>
      <c r="L47" s="62" t="s">
        <v>31</v>
      </c>
      <c r="M47" s="63">
        <f>+M40-M45</f>
        <v>2072385</v>
      </c>
      <c r="O47" s="49"/>
      <c r="Q47" s="49"/>
      <c r="S47" s="49"/>
      <c r="U47" s="49"/>
    </row>
    <row r="48" spans="1:21" x14ac:dyDescent="0.2">
      <c r="A48" s="159" t="s">
        <v>63</v>
      </c>
      <c r="B48" s="160"/>
      <c r="C48" s="160"/>
      <c r="D48" s="8"/>
      <c r="E48" s="70">
        <v>29</v>
      </c>
      <c r="F48" s="56"/>
      <c r="G48" s="53">
        <v>0</v>
      </c>
      <c r="H48" s="56"/>
      <c r="I48" s="53">
        <v>0</v>
      </c>
      <c r="J48" s="54"/>
      <c r="K48" s="53">
        <v>0</v>
      </c>
      <c r="L48" s="205"/>
      <c r="M48" s="55">
        <v>0</v>
      </c>
      <c r="O48" s="49"/>
      <c r="Q48" s="49"/>
      <c r="S48" s="49"/>
      <c r="U48" s="49"/>
    </row>
    <row r="49" spans="1:21" x14ac:dyDescent="0.2">
      <c r="A49" s="50" t="s">
        <v>64</v>
      </c>
      <c r="B49" s="8"/>
      <c r="C49" s="8"/>
      <c r="D49" s="8"/>
      <c r="E49" s="82">
        <v>30</v>
      </c>
      <c r="F49" s="83"/>
      <c r="G49" s="53">
        <v>0</v>
      </c>
      <c r="H49" s="84"/>
      <c r="I49" s="53">
        <v>0</v>
      </c>
      <c r="J49" s="85"/>
      <c r="K49" s="53">
        <v>0</v>
      </c>
      <c r="L49" s="113"/>
      <c r="M49" s="55">
        <v>0</v>
      </c>
      <c r="O49" s="49"/>
      <c r="Q49" s="49"/>
      <c r="S49" s="49"/>
      <c r="U49" s="49"/>
    </row>
    <row r="50" spans="1:21" x14ac:dyDescent="0.2">
      <c r="A50" s="50" t="s">
        <v>65</v>
      </c>
      <c r="B50" s="8"/>
      <c r="C50" s="8"/>
      <c r="D50" s="8"/>
      <c r="E50" s="86">
        <v>31</v>
      </c>
      <c r="F50" s="56"/>
      <c r="G50" s="87">
        <f>G40-G45-G48-G49</f>
        <v>1160110</v>
      </c>
      <c r="H50" s="88"/>
      <c r="I50" s="87">
        <f>I40-I45-I48-I49</f>
        <v>1129673</v>
      </c>
      <c r="J50" s="54"/>
      <c r="K50" s="87">
        <f>K40-K45-K48-K49</f>
        <v>2198713</v>
      </c>
      <c r="L50" s="213"/>
      <c r="M50" s="89">
        <f>M40-M45-M48-M49</f>
        <v>2072385</v>
      </c>
      <c r="O50" s="49"/>
      <c r="Q50" s="49"/>
      <c r="S50" s="49"/>
      <c r="U50" s="49"/>
    </row>
    <row r="51" spans="1:21" x14ac:dyDescent="0.2">
      <c r="A51" s="50" t="s">
        <v>66</v>
      </c>
      <c r="B51" s="8"/>
      <c r="C51" s="8"/>
      <c r="D51" s="8"/>
      <c r="E51" s="86">
        <v>32</v>
      </c>
      <c r="F51" s="56"/>
      <c r="G51" s="71">
        <v>221241</v>
      </c>
      <c r="H51" s="90"/>
      <c r="I51" s="53">
        <v>222531</v>
      </c>
      <c r="J51" s="74"/>
      <c r="K51" s="53">
        <v>413610</v>
      </c>
      <c r="L51" s="213"/>
      <c r="M51" s="55">
        <v>390959</v>
      </c>
      <c r="O51" s="49"/>
      <c r="Q51" s="49"/>
      <c r="S51" s="49"/>
      <c r="U51" s="49"/>
    </row>
    <row r="52" spans="1:21" x14ac:dyDescent="0.2">
      <c r="A52" s="50" t="s">
        <v>67</v>
      </c>
      <c r="B52" s="8"/>
      <c r="C52" s="8"/>
      <c r="D52" s="8"/>
      <c r="E52" s="86">
        <v>33</v>
      </c>
      <c r="F52" s="48"/>
      <c r="G52" s="75">
        <v>44419</v>
      </c>
      <c r="H52" s="91"/>
      <c r="I52" s="59">
        <v>43573</v>
      </c>
      <c r="J52" s="77"/>
      <c r="K52" s="59">
        <v>85983</v>
      </c>
      <c r="L52" s="213"/>
      <c r="M52" s="55">
        <v>88264</v>
      </c>
      <c r="O52" s="49"/>
      <c r="Q52" s="49"/>
      <c r="S52" s="49"/>
      <c r="U52" s="49"/>
    </row>
    <row r="53" spans="1:21" x14ac:dyDescent="0.2">
      <c r="A53" s="50" t="s">
        <v>68</v>
      </c>
      <c r="B53" s="8"/>
      <c r="C53" s="8"/>
      <c r="D53" s="8"/>
      <c r="E53" s="86">
        <v>34</v>
      </c>
      <c r="F53" s="62" t="s">
        <v>31</v>
      </c>
      <c r="G53" s="92">
        <f>G50-G51-G52</f>
        <v>894450</v>
      </c>
      <c r="H53" s="62" t="s">
        <v>31</v>
      </c>
      <c r="I53" s="92">
        <f>I50-I51-I52</f>
        <v>863569</v>
      </c>
      <c r="J53" s="62" t="s">
        <v>31</v>
      </c>
      <c r="K53" s="203">
        <f>K50-K51-K52</f>
        <v>1699120</v>
      </c>
      <c r="L53" s="212" t="s">
        <v>31</v>
      </c>
      <c r="M53" s="92">
        <f>M50-M51-M52</f>
        <v>1593162</v>
      </c>
      <c r="O53" s="49"/>
      <c r="Q53" s="49"/>
      <c r="S53" s="49"/>
      <c r="U53" s="49"/>
    </row>
    <row r="54" spans="1:21" x14ac:dyDescent="0.2">
      <c r="A54" s="50" t="s">
        <v>69</v>
      </c>
      <c r="B54" s="8"/>
      <c r="C54" s="8"/>
      <c r="D54" s="8"/>
      <c r="E54" s="65"/>
      <c r="F54" s="66"/>
      <c r="G54" s="67"/>
      <c r="H54" s="66"/>
      <c r="I54" s="67"/>
      <c r="J54" s="66"/>
      <c r="K54" s="67"/>
      <c r="L54" s="209"/>
      <c r="M54" s="69"/>
      <c r="O54" s="49"/>
      <c r="Q54" s="49"/>
      <c r="S54" s="49"/>
      <c r="U54" s="49"/>
    </row>
    <row r="55" spans="1:21" x14ac:dyDescent="0.2">
      <c r="A55" s="50" t="s">
        <v>70</v>
      </c>
      <c r="B55" s="8"/>
      <c r="C55" s="8"/>
      <c r="D55" s="8"/>
      <c r="E55" s="82">
        <v>35</v>
      </c>
      <c r="F55" s="62" t="s">
        <v>31</v>
      </c>
      <c r="G55" s="63">
        <v>0</v>
      </c>
      <c r="H55" s="62" t="s">
        <v>31</v>
      </c>
      <c r="I55" s="63">
        <v>0</v>
      </c>
      <c r="J55" s="62" t="s">
        <v>31</v>
      </c>
      <c r="K55" s="202">
        <v>0</v>
      </c>
      <c r="L55" s="212" t="s">
        <v>31</v>
      </c>
      <c r="M55" s="55">
        <v>0</v>
      </c>
      <c r="O55" s="49"/>
      <c r="Q55" s="49"/>
      <c r="S55" s="49"/>
      <c r="U55" s="49"/>
    </row>
    <row r="56" spans="1:21" x14ac:dyDescent="0.2">
      <c r="A56" s="50" t="s">
        <v>71</v>
      </c>
      <c r="B56" s="8"/>
      <c r="C56" s="8"/>
      <c r="D56" s="8"/>
      <c r="E56" s="65"/>
      <c r="F56" s="66"/>
      <c r="G56" s="67"/>
      <c r="H56" s="66"/>
      <c r="I56" s="67"/>
      <c r="J56" s="66"/>
      <c r="K56" s="67"/>
      <c r="L56" s="209"/>
      <c r="M56" s="69"/>
      <c r="O56" s="49"/>
      <c r="Q56" s="49"/>
      <c r="S56" s="49"/>
      <c r="U56" s="49"/>
    </row>
    <row r="57" spans="1:21" x14ac:dyDescent="0.2">
      <c r="A57" s="50" t="s">
        <v>72</v>
      </c>
      <c r="B57" s="8"/>
      <c r="C57" s="8"/>
      <c r="D57" s="8"/>
      <c r="E57" s="82">
        <v>36</v>
      </c>
      <c r="F57" s="93"/>
      <c r="G57" s="59">
        <v>0</v>
      </c>
      <c r="H57" s="94"/>
      <c r="I57" s="59">
        <v>0</v>
      </c>
      <c r="J57" s="95"/>
      <c r="K57" s="59">
        <v>0</v>
      </c>
      <c r="L57" s="214"/>
      <c r="M57" s="61">
        <v>0</v>
      </c>
      <c r="O57" s="49"/>
      <c r="Q57" s="49"/>
      <c r="S57" s="49"/>
      <c r="U57" s="49"/>
    </row>
    <row r="58" spans="1:21" x14ac:dyDescent="0.2">
      <c r="A58" s="50" t="s">
        <v>73</v>
      </c>
      <c r="B58" s="8"/>
      <c r="C58" s="8"/>
      <c r="D58" s="8"/>
      <c r="E58" s="86">
        <v>37</v>
      </c>
      <c r="F58" s="62" t="s">
        <v>31</v>
      </c>
      <c r="G58" s="92">
        <f>G53+G55+G57</f>
        <v>894450</v>
      </c>
      <c r="H58" s="62" t="s">
        <v>31</v>
      </c>
      <c r="I58" s="92">
        <f>I53+I55+I57</f>
        <v>863569</v>
      </c>
      <c r="J58" s="62" t="s">
        <v>31</v>
      </c>
      <c r="K58" s="203">
        <f>K53+K55+K57</f>
        <v>1699120</v>
      </c>
      <c r="L58" s="62" t="s">
        <v>31</v>
      </c>
      <c r="M58" s="92">
        <f>M53+M55+M57</f>
        <v>1593162</v>
      </c>
      <c r="O58" s="49"/>
      <c r="Q58" s="49"/>
      <c r="S58" s="49"/>
      <c r="U58" s="49"/>
    </row>
    <row r="59" spans="1:21" x14ac:dyDescent="0.2">
      <c r="A59" s="50" t="s">
        <v>74</v>
      </c>
      <c r="B59" s="8"/>
      <c r="C59" s="8"/>
      <c r="D59" s="8"/>
      <c r="E59" s="86">
        <v>38</v>
      </c>
      <c r="F59" s="56"/>
      <c r="G59" s="53">
        <v>0</v>
      </c>
      <c r="H59" s="88"/>
      <c r="I59" s="53">
        <v>0</v>
      </c>
      <c r="J59" s="54"/>
      <c r="K59" s="53">
        <v>0</v>
      </c>
      <c r="L59" s="213"/>
      <c r="M59" s="55">
        <v>0</v>
      </c>
      <c r="O59" s="49"/>
      <c r="Q59" s="49"/>
      <c r="S59" s="49"/>
      <c r="U59" s="49"/>
    </row>
    <row r="60" spans="1:21" x14ac:dyDescent="0.2">
      <c r="A60" s="50" t="s">
        <v>75</v>
      </c>
      <c r="B60" s="8"/>
      <c r="C60" s="8"/>
      <c r="D60" s="8"/>
      <c r="E60" s="86">
        <v>39</v>
      </c>
      <c r="F60" s="56"/>
      <c r="G60" s="53">
        <v>0</v>
      </c>
      <c r="H60" s="88"/>
      <c r="I60" s="53">
        <v>0</v>
      </c>
      <c r="J60" s="54"/>
      <c r="K60" s="53">
        <v>0</v>
      </c>
      <c r="L60" s="213"/>
      <c r="M60" s="55">
        <v>0</v>
      </c>
      <c r="O60" s="49"/>
      <c r="Q60" s="49"/>
      <c r="S60" s="49"/>
      <c r="U60" s="49"/>
    </row>
    <row r="61" spans="1:21" x14ac:dyDescent="0.2">
      <c r="A61" s="50" t="s">
        <v>76</v>
      </c>
      <c r="B61" s="8"/>
      <c r="C61" s="8"/>
      <c r="D61" s="8"/>
      <c r="E61" s="86">
        <v>40</v>
      </c>
      <c r="F61" s="56" t="s">
        <v>12</v>
      </c>
      <c r="G61" s="53">
        <v>0</v>
      </c>
      <c r="H61" s="88"/>
      <c r="I61" s="53">
        <v>0</v>
      </c>
      <c r="J61" s="54"/>
      <c r="K61" s="53">
        <v>0</v>
      </c>
      <c r="L61" s="213"/>
      <c r="M61" s="55">
        <v>0</v>
      </c>
      <c r="O61" s="49"/>
      <c r="Q61" s="49"/>
      <c r="S61" s="49"/>
      <c r="U61" s="49"/>
    </row>
    <row r="62" spans="1:21" x14ac:dyDescent="0.2">
      <c r="A62" s="50" t="s">
        <v>77</v>
      </c>
      <c r="B62" s="8"/>
      <c r="C62" s="8"/>
      <c r="D62" s="8"/>
      <c r="E62" s="65"/>
      <c r="F62" s="66"/>
      <c r="G62" s="67"/>
      <c r="H62" s="66"/>
      <c r="I62" s="67"/>
      <c r="J62" s="66"/>
      <c r="K62" s="67"/>
      <c r="L62" s="209"/>
      <c r="M62" s="69"/>
      <c r="O62" s="49"/>
      <c r="Q62" s="49"/>
      <c r="S62" s="49"/>
      <c r="U62" s="49"/>
    </row>
    <row r="63" spans="1:21" x14ac:dyDescent="0.2">
      <c r="A63" s="50" t="s">
        <v>78</v>
      </c>
      <c r="B63" s="29"/>
      <c r="C63" s="8"/>
      <c r="D63" s="8"/>
      <c r="E63" s="82">
        <v>41</v>
      </c>
      <c r="F63" s="93"/>
      <c r="G63" s="59">
        <v>0</v>
      </c>
      <c r="H63" s="94"/>
      <c r="I63" s="59">
        <v>0</v>
      </c>
      <c r="J63" s="96"/>
      <c r="K63" s="59">
        <v>0</v>
      </c>
      <c r="L63" s="214"/>
      <c r="M63" s="61">
        <v>0</v>
      </c>
      <c r="O63" s="49"/>
      <c r="Q63" s="49"/>
      <c r="S63" s="49"/>
      <c r="U63" s="49"/>
    </row>
    <row r="64" spans="1:21" x14ac:dyDescent="0.2">
      <c r="A64" s="50" t="s">
        <v>79</v>
      </c>
      <c r="B64" s="8"/>
      <c r="C64" s="8"/>
      <c r="D64" s="8"/>
      <c r="E64" s="86">
        <v>42</v>
      </c>
      <c r="F64" s="62" t="s">
        <v>31</v>
      </c>
      <c r="G64" s="92">
        <f>G58+SUM(G59:G61)-G63</f>
        <v>894450</v>
      </c>
      <c r="H64" s="62" t="s">
        <v>31</v>
      </c>
      <c r="I64" s="92">
        <f>I58-SUM(I59:I61)-I63</f>
        <v>863569</v>
      </c>
      <c r="J64" s="62" t="s">
        <v>31</v>
      </c>
      <c r="K64" s="203">
        <f>K58+SUM(K59:K61)-K63</f>
        <v>1699120</v>
      </c>
      <c r="L64" s="62" t="s">
        <v>31</v>
      </c>
      <c r="M64" s="92">
        <f>M58+SUM(M59:M61)-M63</f>
        <v>1593162</v>
      </c>
      <c r="O64" s="49"/>
      <c r="Q64" s="49"/>
      <c r="S64" s="49"/>
      <c r="U64" s="49"/>
    </row>
    <row r="65" spans="1:21" x14ac:dyDescent="0.2">
      <c r="A65" s="50" t="s">
        <v>80</v>
      </c>
      <c r="B65" s="8"/>
      <c r="C65" s="8"/>
      <c r="D65" s="8"/>
      <c r="E65" s="86">
        <v>43</v>
      </c>
      <c r="F65" s="48"/>
      <c r="G65" s="59">
        <v>3</v>
      </c>
      <c r="H65" s="97"/>
      <c r="I65" s="59">
        <v>6</v>
      </c>
      <c r="J65" s="78"/>
      <c r="K65" s="59">
        <v>8</v>
      </c>
      <c r="L65" s="50"/>
      <c r="M65" s="61">
        <v>14</v>
      </c>
      <c r="O65" s="49"/>
      <c r="Q65" s="49"/>
      <c r="S65" s="49"/>
      <c r="U65" s="49"/>
    </row>
    <row r="66" spans="1:21" x14ac:dyDescent="0.2">
      <c r="A66" s="50" t="s">
        <v>81</v>
      </c>
      <c r="B66" s="8"/>
      <c r="C66" s="8"/>
      <c r="D66" s="8"/>
      <c r="E66" s="86">
        <v>44</v>
      </c>
      <c r="F66" s="62" t="s">
        <v>31</v>
      </c>
      <c r="G66" s="63">
        <f>+G64-G65</f>
        <v>894447</v>
      </c>
      <c r="H66" s="62" t="s">
        <v>31</v>
      </c>
      <c r="I66" s="63">
        <f>+I64-I65</f>
        <v>863563</v>
      </c>
      <c r="J66" s="62" t="s">
        <v>31</v>
      </c>
      <c r="K66" s="202">
        <f>+K64-K65</f>
        <v>1699112</v>
      </c>
      <c r="L66" s="62" t="s">
        <v>31</v>
      </c>
      <c r="M66" s="63">
        <f>+M64-M65</f>
        <v>1593148</v>
      </c>
      <c r="O66" s="49"/>
      <c r="Q66" s="49"/>
      <c r="S66" s="49"/>
      <c r="U66" s="49"/>
    </row>
    <row r="67" spans="1:21" x14ac:dyDescent="0.2">
      <c r="A67" s="50" t="s">
        <v>82</v>
      </c>
      <c r="B67" s="8"/>
      <c r="C67" s="8"/>
      <c r="D67" s="8"/>
      <c r="E67" s="86">
        <v>45</v>
      </c>
      <c r="F67" s="56"/>
      <c r="G67" s="53">
        <v>98.71</v>
      </c>
      <c r="H67" s="88"/>
      <c r="I67" s="53">
        <v>95.3</v>
      </c>
      <c r="J67" s="54"/>
      <c r="K67" s="53">
        <v>187.52</v>
      </c>
      <c r="L67" s="213"/>
      <c r="M67" s="55">
        <v>175.82</v>
      </c>
      <c r="O67" s="49"/>
      <c r="Q67" s="49"/>
      <c r="S67" s="49"/>
      <c r="U67" s="49"/>
    </row>
    <row r="68" spans="1:21" x14ac:dyDescent="0.2">
      <c r="A68" s="50" t="s">
        <v>83</v>
      </c>
      <c r="B68" s="8"/>
      <c r="C68" s="8"/>
      <c r="D68" s="8"/>
      <c r="E68" s="86">
        <v>46</v>
      </c>
      <c r="F68" s="56"/>
      <c r="G68" s="53">
        <v>98.71</v>
      </c>
      <c r="H68" s="88"/>
      <c r="I68" s="53">
        <v>95.3</v>
      </c>
      <c r="J68" s="54"/>
      <c r="K68" s="53">
        <v>187.52</v>
      </c>
      <c r="L68" s="213"/>
      <c r="M68" s="55">
        <v>175.82</v>
      </c>
      <c r="O68" s="49"/>
      <c r="Q68" s="49"/>
      <c r="S68" s="49"/>
      <c r="U68" s="49"/>
    </row>
    <row r="69" spans="1:21" x14ac:dyDescent="0.2">
      <c r="A69" s="50" t="s">
        <v>84</v>
      </c>
      <c r="B69" s="8"/>
      <c r="C69" s="8"/>
      <c r="D69" s="8"/>
      <c r="E69" s="86">
        <v>47</v>
      </c>
      <c r="F69" s="56"/>
      <c r="G69" s="53">
        <v>250012.26280000003</v>
      </c>
      <c r="H69" s="88"/>
      <c r="I69" s="53">
        <v>250012.26280000003</v>
      </c>
      <c r="J69" s="54"/>
      <c r="K69" s="53">
        <v>500070.34630000003</v>
      </c>
      <c r="L69" s="213"/>
      <c r="M69" s="55">
        <v>500070.36629999999</v>
      </c>
      <c r="O69" s="49"/>
      <c r="Q69" s="49"/>
      <c r="S69" s="49"/>
      <c r="U69" s="49"/>
    </row>
    <row r="70" spans="1:21" x14ac:dyDescent="0.2">
      <c r="A70" s="50" t="s">
        <v>85</v>
      </c>
      <c r="B70" s="8"/>
      <c r="C70" s="8"/>
      <c r="D70" s="8"/>
      <c r="E70" s="86">
        <v>48</v>
      </c>
      <c r="F70" s="52"/>
      <c r="G70" s="53">
        <v>0</v>
      </c>
      <c r="H70" s="88"/>
      <c r="I70" s="53">
        <v>0</v>
      </c>
      <c r="J70" s="54"/>
      <c r="K70" s="53">
        <v>0</v>
      </c>
      <c r="L70" s="213"/>
      <c r="M70" s="55">
        <v>0</v>
      </c>
      <c r="O70" s="49"/>
      <c r="Q70" s="49"/>
      <c r="S70" s="49"/>
      <c r="U70" s="49"/>
    </row>
    <row r="71" spans="1:21" x14ac:dyDescent="0.2">
      <c r="A71" s="34" t="s">
        <v>86</v>
      </c>
      <c r="B71" s="8"/>
      <c r="C71" s="8"/>
      <c r="D71" s="8"/>
      <c r="E71" s="65"/>
      <c r="F71" s="66"/>
      <c r="G71" s="67"/>
      <c r="H71" s="66"/>
      <c r="I71" s="67"/>
      <c r="J71" s="66"/>
      <c r="K71" s="67"/>
      <c r="L71" s="209"/>
      <c r="M71" s="69"/>
      <c r="O71" s="49"/>
      <c r="Q71" s="49"/>
      <c r="S71" s="49"/>
      <c r="U71" s="49"/>
    </row>
    <row r="72" spans="1:21" x14ac:dyDescent="0.2">
      <c r="A72" s="50" t="s">
        <v>87</v>
      </c>
      <c r="B72" s="8"/>
      <c r="C72" s="8"/>
      <c r="D72" s="8"/>
      <c r="E72" s="82">
        <v>49</v>
      </c>
      <c r="F72" s="98"/>
      <c r="G72" s="99">
        <f>G31/G20*100</f>
        <v>66.235642854334472</v>
      </c>
      <c r="H72" s="100"/>
      <c r="I72" s="99">
        <f>I31/I20*100</f>
        <v>65.256622724751708</v>
      </c>
      <c r="J72" s="101"/>
      <c r="K72" s="99">
        <f>K31/K20*100</f>
        <v>66.984701141630836</v>
      </c>
      <c r="L72" s="215"/>
      <c r="M72" s="102">
        <f>M31/M20*100</f>
        <v>67.657078520664442</v>
      </c>
      <c r="O72" s="49"/>
      <c r="Q72" s="49"/>
      <c r="S72" s="49"/>
      <c r="U72" s="49"/>
    </row>
    <row r="73" spans="1:21" x14ac:dyDescent="0.2">
      <c r="A73" s="50" t="s">
        <v>88</v>
      </c>
      <c r="B73" s="8"/>
      <c r="C73" s="8"/>
      <c r="D73" s="8"/>
      <c r="E73" s="86">
        <v>50</v>
      </c>
      <c r="F73" s="56"/>
      <c r="G73" s="103">
        <f>(G24+G27)/G20*100</f>
        <v>24.784602909553552</v>
      </c>
      <c r="H73" s="104"/>
      <c r="I73" s="103">
        <f>(I24+I27)/I20*100</f>
        <v>23.553841531132399</v>
      </c>
      <c r="J73" s="105"/>
      <c r="K73" s="103">
        <f>(K24+K27)/K20*100</f>
        <v>24.954226626725355</v>
      </c>
      <c r="L73" s="216"/>
      <c r="M73" s="106">
        <f>(M24+M27)/M20*100</f>
        <v>24.861965295358452</v>
      </c>
      <c r="O73" s="49"/>
      <c r="Q73" s="49"/>
      <c r="S73" s="49"/>
      <c r="U73" s="49"/>
    </row>
    <row r="74" spans="1:21" x14ac:dyDescent="0.2">
      <c r="A74" s="50" t="s">
        <v>89</v>
      </c>
      <c r="B74" s="8"/>
      <c r="C74" s="8"/>
      <c r="D74" s="8"/>
      <c r="E74" s="107">
        <v>51</v>
      </c>
      <c r="F74" s="108"/>
      <c r="G74" s="109">
        <f>(G28+G29)/G20*100</f>
        <v>28.590727213644275</v>
      </c>
      <c r="H74" s="110"/>
      <c r="I74" s="109">
        <f>(I28+I29)/I20*100</f>
        <v>30.360293699129148</v>
      </c>
      <c r="J74" s="111"/>
      <c r="K74" s="109">
        <f>(K28+K29)/K20*100</f>
        <v>28.750856955056548</v>
      </c>
      <c r="L74" s="217"/>
      <c r="M74" s="112">
        <f>(M28+M29)/M20*100</f>
        <v>30.740394431988971</v>
      </c>
      <c r="O74" s="49"/>
      <c r="Q74" s="49"/>
      <c r="S74" s="49"/>
      <c r="U74" s="49"/>
    </row>
    <row r="75" spans="1:21" x14ac:dyDescent="0.2">
      <c r="A75" s="113"/>
      <c r="B75" s="114"/>
      <c r="C75" s="114"/>
      <c r="D75" s="115"/>
      <c r="E75" s="11"/>
      <c r="F75" s="8"/>
      <c r="G75" s="8"/>
      <c r="H75" s="8"/>
      <c r="I75" s="8"/>
      <c r="J75" s="8"/>
      <c r="K75" s="8"/>
      <c r="L75" s="20"/>
      <c r="M75" s="25"/>
      <c r="O75" s="49"/>
      <c r="Q75" s="49"/>
      <c r="S75" s="49"/>
      <c r="U75" s="49"/>
    </row>
    <row r="76" spans="1:21" x14ac:dyDescent="0.2">
      <c r="A76" s="50" t="s">
        <v>90</v>
      </c>
      <c r="B76" s="8"/>
      <c r="C76" s="8"/>
      <c r="D76" s="8"/>
      <c r="E76" s="65"/>
      <c r="F76" s="66"/>
      <c r="G76" s="67"/>
      <c r="H76" s="66"/>
      <c r="I76" s="67"/>
      <c r="J76" s="66"/>
      <c r="K76" s="67"/>
      <c r="L76" s="209"/>
      <c r="M76" s="69"/>
      <c r="O76" s="49"/>
      <c r="Q76" s="49"/>
      <c r="S76" s="49"/>
      <c r="U76" s="49"/>
    </row>
    <row r="77" spans="1:21" x14ac:dyDescent="0.2">
      <c r="A77" s="50" t="s">
        <v>91</v>
      </c>
      <c r="B77" s="8"/>
      <c r="C77" s="8"/>
      <c r="D77" s="8"/>
      <c r="E77" s="51">
        <v>52</v>
      </c>
      <c r="F77" s="52" t="s">
        <v>31</v>
      </c>
      <c r="G77" s="87">
        <f>G33</f>
        <v>1004754</v>
      </c>
      <c r="H77" s="116" t="s">
        <v>31</v>
      </c>
      <c r="I77" s="87">
        <f>I33</f>
        <v>1049899</v>
      </c>
      <c r="J77" s="54" t="s">
        <v>31</v>
      </c>
      <c r="K77" s="117">
        <f>K33</f>
        <v>1950875</v>
      </c>
      <c r="L77" s="218" t="s">
        <v>31</v>
      </c>
      <c r="M77" s="219">
        <f>M33</f>
        <v>1882740</v>
      </c>
      <c r="O77" s="49"/>
      <c r="Q77" s="49"/>
      <c r="S77" s="49"/>
      <c r="U77" s="49"/>
    </row>
    <row r="78" spans="1:21" x14ac:dyDescent="0.2">
      <c r="A78" s="50" t="s">
        <v>92</v>
      </c>
      <c r="B78" s="8"/>
      <c r="C78" s="8"/>
      <c r="D78" s="8"/>
      <c r="E78" s="51">
        <v>53</v>
      </c>
      <c r="F78" s="56" t="s">
        <v>12</v>
      </c>
      <c r="G78" s="87">
        <f>-G51</f>
        <v>-221241</v>
      </c>
      <c r="H78" s="116"/>
      <c r="I78" s="87">
        <f>-I51</f>
        <v>-222531</v>
      </c>
      <c r="J78" s="54"/>
      <c r="K78" s="87">
        <f>-K51</f>
        <v>-413610</v>
      </c>
      <c r="L78" s="218"/>
      <c r="M78" s="89">
        <f>-M51</f>
        <v>-390959</v>
      </c>
      <c r="O78" s="49"/>
      <c r="Q78" s="49"/>
      <c r="S78" s="49"/>
      <c r="U78" s="49"/>
    </row>
    <row r="79" spans="1:21" x14ac:dyDescent="0.2">
      <c r="A79" s="50" t="s">
        <v>93</v>
      </c>
      <c r="B79" s="8"/>
      <c r="C79" s="8"/>
      <c r="D79" s="8"/>
      <c r="E79" s="51">
        <v>54</v>
      </c>
      <c r="F79" s="56"/>
      <c r="G79" s="87">
        <f>-G52</f>
        <v>-44419</v>
      </c>
      <c r="H79" s="116"/>
      <c r="I79" s="87">
        <f>-I52</f>
        <v>-43573</v>
      </c>
      <c r="J79" s="54"/>
      <c r="K79" s="87">
        <f>-K52</f>
        <v>-85983</v>
      </c>
      <c r="L79" s="218"/>
      <c r="M79" s="89">
        <f>-M52</f>
        <v>-88264</v>
      </c>
      <c r="O79" s="49"/>
      <c r="Q79" s="49"/>
      <c r="S79" s="49"/>
      <c r="U79" s="49"/>
    </row>
    <row r="80" spans="1:21" x14ac:dyDescent="0.2">
      <c r="A80" s="50" t="s">
        <v>94</v>
      </c>
      <c r="B80" s="8"/>
      <c r="C80" s="8"/>
      <c r="D80" s="8"/>
      <c r="E80" s="51">
        <v>55</v>
      </c>
      <c r="F80" s="118"/>
      <c r="G80" s="53">
        <v>-13265</v>
      </c>
      <c r="H80" s="116"/>
      <c r="I80" s="53">
        <v>-17912</v>
      </c>
      <c r="J80" s="54"/>
      <c r="K80" s="53">
        <v>-25765</v>
      </c>
      <c r="L80" s="218"/>
      <c r="M80" s="55">
        <v>-38537</v>
      </c>
      <c r="O80" s="49"/>
      <c r="Q80" s="49"/>
      <c r="S80" s="49"/>
      <c r="U80" s="49"/>
    </row>
    <row r="81" spans="1:21" x14ac:dyDescent="0.2">
      <c r="A81" s="50" t="s">
        <v>95</v>
      </c>
      <c r="B81" s="8"/>
      <c r="C81" s="8"/>
      <c r="D81" s="8"/>
      <c r="E81" s="51">
        <v>56</v>
      </c>
      <c r="F81" s="118"/>
      <c r="G81" s="53">
        <v>7736</v>
      </c>
      <c r="H81" s="116"/>
      <c r="I81" s="53">
        <v>3139</v>
      </c>
      <c r="J81" s="54"/>
      <c r="K81" s="53">
        <v>14842</v>
      </c>
      <c r="L81" s="218"/>
      <c r="M81" s="55">
        <v>6269</v>
      </c>
      <c r="O81" s="49"/>
      <c r="Q81" s="49"/>
      <c r="S81" s="49"/>
      <c r="U81" s="49"/>
    </row>
    <row r="82" spans="1:21" x14ac:dyDescent="0.2">
      <c r="A82" s="50" t="s">
        <v>96</v>
      </c>
      <c r="B82" s="8"/>
      <c r="C82" s="8"/>
      <c r="D82" s="8"/>
      <c r="E82" s="51">
        <v>57</v>
      </c>
      <c r="F82" s="52" t="s">
        <v>31</v>
      </c>
      <c r="G82" s="87">
        <f>G77+SUM(G78:G81)</f>
        <v>733565</v>
      </c>
      <c r="H82" s="116" t="s">
        <v>31</v>
      </c>
      <c r="I82" s="89">
        <f>I77+SUM(I78:I81)</f>
        <v>769022</v>
      </c>
      <c r="J82" s="54" t="s">
        <v>31</v>
      </c>
      <c r="K82" s="117">
        <f>K77+SUM(K78:K81)</f>
        <v>1440359</v>
      </c>
      <c r="L82" s="220" t="s">
        <v>31</v>
      </c>
      <c r="M82" s="221">
        <f>M77+SUM(M78:M81)</f>
        <v>1371249</v>
      </c>
      <c r="O82" s="49"/>
      <c r="Q82" s="49"/>
      <c r="S82" s="49"/>
      <c r="U82" s="49"/>
    </row>
    <row r="83" spans="1:21" x14ac:dyDescent="0.2">
      <c r="A83" s="119"/>
      <c r="B83" s="15"/>
      <c r="C83" s="15"/>
      <c r="D83" s="15"/>
      <c r="E83" s="161"/>
      <c r="F83" s="162"/>
      <c r="G83" s="162"/>
      <c r="H83" s="162"/>
      <c r="I83" s="162"/>
      <c r="J83" s="162"/>
      <c r="K83" s="162"/>
      <c r="L83" s="163"/>
      <c r="M83" s="164"/>
    </row>
    <row r="84" spans="1:21" ht="12.75" customHeight="1" x14ac:dyDescent="0.2">
      <c r="A84" s="165"/>
      <c r="B84" s="166"/>
      <c r="C84" s="166"/>
      <c r="D84" s="167"/>
      <c r="E84" s="120"/>
      <c r="F84" s="121"/>
      <c r="G84" s="121"/>
      <c r="H84" s="121"/>
      <c r="I84" s="121"/>
      <c r="J84" s="121"/>
      <c r="K84" s="121"/>
      <c r="L84" s="121"/>
      <c r="M84" s="122"/>
    </row>
    <row r="85" spans="1:21" x14ac:dyDescent="0.2">
      <c r="A85" s="165"/>
      <c r="B85" s="166"/>
      <c r="C85" s="166"/>
      <c r="D85" s="167"/>
      <c r="E85" s="120"/>
      <c r="F85" s="121"/>
      <c r="G85" s="121"/>
      <c r="H85" s="121"/>
      <c r="I85" s="121"/>
      <c r="J85" s="121"/>
      <c r="K85" s="121"/>
      <c r="L85" s="121"/>
      <c r="M85" s="122"/>
    </row>
    <row r="86" spans="1:21" x14ac:dyDescent="0.2">
      <c r="A86" s="168"/>
      <c r="B86" s="169"/>
      <c r="C86" s="169"/>
      <c r="D86" s="170"/>
      <c r="E86" s="123"/>
      <c r="F86" s="124"/>
      <c r="G86" s="124"/>
      <c r="H86" s="125"/>
      <c r="I86" s="124"/>
      <c r="J86" s="125"/>
      <c r="K86" s="124"/>
      <c r="L86" s="125"/>
      <c r="M86" s="126"/>
    </row>
    <row r="87" spans="1:21" x14ac:dyDescent="0.2">
      <c r="A87" s="150" t="s">
        <v>97</v>
      </c>
      <c r="B87" s="151"/>
      <c r="C87" s="151"/>
      <c r="D87" s="151"/>
      <c r="E87" s="151"/>
      <c r="F87" s="151"/>
      <c r="G87" s="151"/>
      <c r="H87" s="151"/>
      <c r="I87" s="151"/>
      <c r="J87" s="151"/>
      <c r="K87" s="151"/>
      <c r="L87" s="151"/>
      <c r="M87" s="152"/>
    </row>
    <row r="88" spans="1:21" ht="27" customHeight="1" x14ac:dyDescent="0.2">
      <c r="A88" s="153" t="s">
        <v>98</v>
      </c>
      <c r="B88" s="154"/>
      <c r="C88" s="154"/>
      <c r="D88" s="154"/>
      <c r="E88" s="154"/>
      <c r="F88" s="154"/>
      <c r="G88" s="154"/>
      <c r="H88" s="154"/>
      <c r="I88" s="154"/>
      <c r="J88" s="154"/>
      <c r="K88" s="154"/>
      <c r="L88" s="154"/>
      <c r="M88" s="155"/>
    </row>
    <row r="89" spans="1:21" ht="118.5" customHeight="1" x14ac:dyDescent="0.2">
      <c r="A89" s="171" t="s">
        <v>99</v>
      </c>
      <c r="B89" s="172"/>
      <c r="C89" s="172"/>
      <c r="D89" s="172"/>
      <c r="E89" s="172"/>
      <c r="F89" s="172"/>
      <c r="G89" s="172"/>
      <c r="H89" s="172"/>
      <c r="I89" s="172"/>
      <c r="J89" s="172"/>
      <c r="K89" s="172"/>
      <c r="L89" s="172"/>
      <c r="M89" s="173"/>
    </row>
    <row r="90" spans="1:21" ht="15" customHeight="1" x14ac:dyDescent="0.2">
      <c r="A90" s="150" t="s">
        <v>100</v>
      </c>
      <c r="B90" s="151"/>
      <c r="C90" s="151"/>
      <c r="D90" s="151"/>
      <c r="E90" s="151"/>
      <c r="F90" s="151"/>
      <c r="G90" s="151"/>
      <c r="H90" s="151"/>
      <c r="I90" s="151"/>
      <c r="J90" s="151"/>
      <c r="K90" s="151"/>
      <c r="L90" s="151"/>
      <c r="M90" s="152"/>
    </row>
    <row r="91" spans="1:21" ht="40.5" customHeight="1" x14ac:dyDescent="0.2">
      <c r="A91" s="153" t="s">
        <v>101</v>
      </c>
      <c r="B91" s="154"/>
      <c r="C91" s="154"/>
      <c r="D91" s="154"/>
      <c r="E91" s="154"/>
      <c r="F91" s="154"/>
      <c r="G91" s="154"/>
      <c r="H91" s="154"/>
      <c r="I91" s="154"/>
      <c r="J91" s="154"/>
      <c r="K91" s="154"/>
      <c r="L91" s="154"/>
      <c r="M91" s="155"/>
    </row>
    <row r="92" spans="1:21" x14ac:dyDescent="0.2">
      <c r="A92" s="127"/>
      <c r="C92" s="128"/>
      <c r="D92" s="129"/>
      <c r="E92" s="128"/>
      <c r="F92" s="130"/>
      <c r="G92" s="130"/>
      <c r="H92" s="128"/>
      <c r="I92" s="130"/>
      <c r="J92" s="130"/>
      <c r="K92" s="130"/>
      <c r="L92" s="130"/>
      <c r="M92" s="131"/>
    </row>
    <row r="93" spans="1:21" x14ac:dyDescent="0.2">
      <c r="A93" s="132" t="s">
        <v>102</v>
      </c>
      <c r="B93" s="156" t="s">
        <v>103</v>
      </c>
      <c r="C93" s="156"/>
      <c r="D93" s="29"/>
      <c r="E93" s="133"/>
      <c r="F93" s="134"/>
      <c r="G93" s="134"/>
      <c r="H93" s="29"/>
      <c r="I93" s="29"/>
      <c r="J93" s="135"/>
      <c r="K93" s="29"/>
      <c r="L93" s="135"/>
      <c r="M93" s="136"/>
    </row>
    <row r="94" spans="1:21" x14ac:dyDescent="0.2">
      <c r="A94" s="137"/>
      <c r="B94" s="138"/>
      <c r="C94" s="138"/>
      <c r="D94" s="134"/>
      <c r="E94" s="134"/>
      <c r="F94" s="134"/>
      <c r="G94" s="134"/>
      <c r="H94" s="134"/>
      <c r="I94" s="134"/>
      <c r="J94" s="134"/>
      <c r="K94" s="134"/>
      <c r="L94" s="134"/>
      <c r="M94" s="139"/>
    </row>
    <row r="95" spans="1:21" x14ac:dyDescent="0.2">
      <c r="A95" s="132" t="s">
        <v>104</v>
      </c>
      <c r="B95" s="156" t="s">
        <v>105</v>
      </c>
      <c r="C95" s="156"/>
      <c r="D95" s="29"/>
      <c r="E95" s="129"/>
      <c r="F95" s="29"/>
      <c r="G95" s="29"/>
      <c r="H95" s="29"/>
      <c r="I95" s="29"/>
      <c r="J95" s="29"/>
      <c r="K95" s="29"/>
      <c r="L95" s="29"/>
      <c r="M95" s="136"/>
    </row>
    <row r="96" spans="1:21" x14ac:dyDescent="0.2">
      <c r="A96" s="132"/>
      <c r="B96" s="29"/>
      <c r="C96" s="29"/>
      <c r="D96" s="29"/>
      <c r="E96" s="129"/>
      <c r="F96" s="29"/>
      <c r="G96" s="29"/>
      <c r="H96" s="29"/>
      <c r="I96" s="29"/>
      <c r="J96" s="29"/>
      <c r="K96" s="29"/>
      <c r="L96" s="29"/>
      <c r="M96" s="136"/>
    </row>
    <row r="97" spans="1:13" ht="12.75" customHeight="1" x14ac:dyDescent="0.2">
      <c r="A97" s="132" t="s">
        <v>106</v>
      </c>
      <c r="B97" s="198">
        <v>43675</v>
      </c>
      <c r="C97" s="199"/>
      <c r="D97" s="140"/>
      <c r="E97" s="140"/>
      <c r="F97" s="141" t="s">
        <v>107</v>
      </c>
      <c r="G97" s="157" t="s">
        <v>108</v>
      </c>
      <c r="H97" s="157"/>
      <c r="I97" s="157"/>
      <c r="J97" s="134"/>
      <c r="K97" s="158" t="s">
        <v>109</v>
      </c>
      <c r="L97" s="158"/>
      <c r="M97" s="142" t="s">
        <v>110</v>
      </c>
    </row>
    <row r="98" spans="1:13" x14ac:dyDescent="0.2">
      <c r="A98" s="50"/>
      <c r="B98" s="29"/>
      <c r="C98" s="29"/>
      <c r="D98" s="29"/>
      <c r="E98" s="129"/>
      <c r="F98" s="29"/>
      <c r="G98" s="29"/>
      <c r="H98" s="29"/>
      <c r="I98" s="128"/>
      <c r="J98" s="128"/>
      <c r="K98" s="128"/>
      <c r="L98" s="29"/>
      <c r="M98" s="136"/>
    </row>
    <row r="99" spans="1:13" x14ac:dyDescent="0.2">
      <c r="A99" s="143"/>
      <c r="B99" s="144"/>
      <c r="C99" s="144"/>
      <c r="D99" s="144"/>
      <c r="E99" s="145"/>
      <c r="F99" s="144"/>
      <c r="G99" s="144"/>
      <c r="H99" s="144"/>
      <c r="I99" s="146"/>
      <c r="J99" s="147"/>
      <c r="K99" s="147"/>
      <c r="L99" s="144"/>
      <c r="M99" s="148"/>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12:D12"/>
    <mergeCell ref="F12:G12"/>
    <mergeCell ref="H12:I12"/>
    <mergeCell ref="J12:K12"/>
    <mergeCell ref="L12:M12"/>
    <mergeCell ref="F1:M1"/>
    <mergeCell ref="F2:M2"/>
    <mergeCell ref="E4:E5"/>
    <mergeCell ref="F11:I11"/>
    <mergeCell ref="J11:M11"/>
    <mergeCell ref="A89:M89"/>
    <mergeCell ref="A13:D13"/>
    <mergeCell ref="F13:G13"/>
    <mergeCell ref="H13:I13"/>
    <mergeCell ref="J13:K13"/>
    <mergeCell ref="L13:M13"/>
    <mergeCell ref="A47:C47"/>
    <mergeCell ref="A48:C48"/>
    <mergeCell ref="E83:M83"/>
    <mergeCell ref="A84:D86"/>
    <mergeCell ref="A87:M87"/>
    <mergeCell ref="A88:M88"/>
    <mergeCell ref="A90:M90"/>
    <mergeCell ref="A91:M91"/>
    <mergeCell ref="B93:C93"/>
    <mergeCell ref="B95:C95"/>
    <mergeCell ref="B97:C97"/>
    <mergeCell ref="G97:I97"/>
    <mergeCell ref="K97:L97"/>
  </mergeCells>
  <printOptions horizontalCentered="1"/>
  <pageMargins left="0.5" right="0.5" top="0.5" bottom="0.5" header="0.5" footer="0.5"/>
  <pageSetup scale="67"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Leslie</dc:creator>
  <cp:lastModifiedBy>CSX Technology</cp:lastModifiedBy>
  <dcterms:created xsi:type="dcterms:W3CDTF">2019-07-29T13:46:53Z</dcterms:created>
  <dcterms:modified xsi:type="dcterms:W3CDTF">2019-07-29T14:17:28Z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