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ACCOUNTING &amp; REPORTING\SEC &amp; Reg Reporting\Regulatory\1 - Filings\1 - STB\2 REI and CBS\2020\Q4 2020\"/>
    </mc:Choice>
  </mc:AlternateContent>
  <bookViews>
    <workbookView xWindow="0" yWindow="0" windowWidth="28800" windowHeight="12345"/>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23Graph_A" hidden="1">[2]Yield!#REF!</definedName>
    <definedName name="__123Graph_B" hidden="1">[2]Yield!#REF!</definedName>
    <definedName name="__123Graph_X" hidden="1">[2]Yield!#REF!</definedName>
    <definedName name="__Aug05">[0]!__Aug05</definedName>
    <definedName name="__Jan06">[0]!__Jan06</definedName>
    <definedName name="_1899OPEX">'[1]Sch 210'!$O$42,'[1]Sch 210'!$K$42</definedName>
    <definedName name="_Aug05">[3]!_Aug05</definedName>
    <definedName name="_BSSEC_PY">'[1]BS SEC'!$A$34,'[1]BS SEC'!$D$10:$D$18,'[1]BS SEC'!$G$10:$G$18,'[1]BS SEC'!$J$10:$J$18</definedName>
    <definedName name="_Jan06">[3]!_Jan06</definedName>
    <definedName name="_Key1" hidden="1">'[4]DETAIL RECORDS'!#REF!</definedName>
    <definedName name="_Key2" hidden="1">'[4]DETAIL RECORDS'!#REF!</definedName>
    <definedName name="_Midland_PL_NI">'[1]Sch 210'!$L$215,'[1]Sch 210'!$O$215</definedName>
    <definedName name="_Midland_PL_OPEX">'[1]Sch 210'!$L$69,'[1]Sch 210'!$O$69</definedName>
    <definedName name="_MUC_PL_REV">'[1]Sch 210'!$L$36,'[1]Sch 210'!$O$36</definedName>
    <definedName name="_Order1" hidden="1">255</definedName>
    <definedName name="_Order2" hidden="1">255</definedName>
    <definedName name="_PL_PUT">'[1]2_Midland &amp; P&amp;L'!$E$37,'[1]2_Midland &amp; P&amp;L'!$E$49</definedName>
    <definedName name="_PROPADJEXP">'[1]Sch 210'!$M$42,'[1]Sch 210'!$R$42,'[1]Sch 210'!$S$42,'[1]Sch 210'!$T$42</definedName>
    <definedName name="_PY_SECREVEXP">'[1]IS SEC'!$D$10,'[1]IS SEC'!$G$10,'[1]IS SEC'!$P$10</definedName>
    <definedName name="_Sort" hidden="1">'[4]DETAIL RECORDS'!#REF!</definedName>
    <definedName name="a">[3]!a</definedName>
    <definedName name="BNE_MESSAGES_HIDDEN" localSheetId="0" hidden="1">#REF!</definedName>
    <definedName name="BNE_MESSAGES_HIDDEN" hidden="1">#REF!</definedName>
    <definedName name="BSSHT">'[5]BS Consol upload'!$F$17:$AB$275</definedName>
    <definedName name="COLLECT">'[6]Interest Received'!$A$2:$AS$59</definedName>
    <definedName name="Frequency">[7]ImpactTypes!$E$2:$E$24</definedName>
    <definedName name="IS_RIBBON_SHOW_GRAPH_GROUP">FALSE</definedName>
    <definedName name="IS_RIBBON_SHOW_MAIN_GROUP">FALSE</definedName>
    <definedName name="ISSTMT">'[5]IS Consol upload'!$F$15:$U$213</definedName>
    <definedName name="ItemTypes">[7]ImpactTypes!$A$2:$A$11</definedName>
    <definedName name="l">'[8]P&amp;L'!$A$294:$I$434</definedName>
    <definedName name="MPL_NET_INC">'[1]Sch 210'!$L$215,'[1]Sch 210'!$O$215</definedName>
    <definedName name="PopCache_GL_INTERFACE_REFERENCE7" hidden="1">[9]PopCache!$A$1:$A$2</definedName>
    <definedName name="table">'[10]Jun 1'!$N$2:$O$3</definedName>
    <definedName name="UPDT_EQRENTS">[3]!UPDT_EQRENTS</definedName>
    <definedName name="UPDT_EQRENTS05">[3]!UPDT_EQRENTS05</definedName>
    <definedName name="UPDT_OPSUPGA">[3]!UPDT_OPSUPGA</definedName>
    <definedName name="UPDT_OPSUPGA05">[3]!UPDT_OPSUPGA05</definedName>
    <definedName name="UPDT_PERSINJ">[3]!UPDT_PERSINJ</definedName>
    <definedName name="UPDT_PERSINJ05">[3]!UPDT_PERSINJ05</definedName>
    <definedName name="UPDT_PL">[3]!UPDT_PL</definedName>
    <definedName name="UPDT_PL05">[3]!UPDT_PL05</definedName>
    <definedName name="UPDT_PLa">[3]!UPDT_PLa</definedName>
    <definedName name="UPDT_SGSUM">[3]!UPDT_SGSUM</definedName>
    <definedName name="UPDT_SGSUM05">[3]!UPDT_SGSUM05</definedName>
    <definedName name="v">[11]Criteria1!$B$22</definedName>
    <definedName name="x">[11]Criteria1!$F$7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9" i="1" l="1"/>
  <c r="K79" i="1"/>
  <c r="I79" i="1"/>
  <c r="G79" i="1"/>
  <c r="M78" i="1"/>
  <c r="K78" i="1"/>
  <c r="I78" i="1"/>
  <c r="G78" i="1"/>
  <c r="M45" i="1"/>
  <c r="K45" i="1"/>
  <c r="I45" i="1"/>
  <c r="G45" i="1"/>
  <c r="M38" i="1"/>
  <c r="K38" i="1"/>
  <c r="I38" i="1"/>
  <c r="G38" i="1"/>
  <c r="M27" i="1"/>
  <c r="K27" i="1"/>
  <c r="I27" i="1"/>
  <c r="G27" i="1"/>
  <c r="M24" i="1"/>
  <c r="K24" i="1"/>
  <c r="I24" i="1"/>
  <c r="G24" i="1"/>
  <c r="M20" i="1"/>
  <c r="K20" i="1"/>
  <c r="I20" i="1"/>
  <c r="G20" i="1"/>
  <c r="C4" i="1"/>
  <c r="I73" i="1" l="1"/>
  <c r="I31" i="1"/>
  <c r="I72" i="1" s="1"/>
  <c r="I74" i="1"/>
  <c r="K73" i="1"/>
  <c r="K31" i="1"/>
  <c r="K72" i="1" s="1"/>
  <c r="K74" i="1"/>
  <c r="M73" i="1"/>
  <c r="M31" i="1"/>
  <c r="M72" i="1" s="1"/>
  <c r="M74" i="1"/>
  <c r="G73" i="1"/>
  <c r="G31" i="1"/>
  <c r="G72" i="1" s="1"/>
  <c r="G74" i="1"/>
  <c r="G33" i="1" l="1"/>
  <c r="M33" i="1"/>
  <c r="K33" i="1"/>
  <c r="I33" i="1"/>
  <c r="I77" i="1" l="1"/>
  <c r="I82" i="1" s="1"/>
  <c r="I40" i="1"/>
  <c r="K77" i="1"/>
  <c r="K82" i="1" s="1"/>
  <c r="K40" i="1"/>
  <c r="M77" i="1"/>
  <c r="M82" i="1" s="1"/>
  <c r="M40" i="1"/>
  <c r="G77" i="1"/>
  <c r="G82" i="1" s="1"/>
  <c r="G40" i="1"/>
  <c r="K50" i="1" l="1"/>
  <c r="K53" i="1" s="1"/>
  <c r="K58" i="1" s="1"/>
  <c r="K64" i="1" s="1"/>
  <c r="K66" i="1" s="1"/>
  <c r="K47" i="1"/>
  <c r="M50" i="1"/>
  <c r="M53" i="1" s="1"/>
  <c r="M58" i="1" s="1"/>
  <c r="M64" i="1" s="1"/>
  <c r="M66" i="1" s="1"/>
  <c r="M47" i="1"/>
  <c r="I47" i="1"/>
  <c r="I50" i="1"/>
  <c r="I53" i="1" s="1"/>
  <c r="I58" i="1" s="1"/>
  <c r="I64" i="1" s="1"/>
  <c r="I66" i="1" s="1"/>
  <c r="G50" i="1"/>
  <c r="G53" i="1" s="1"/>
  <c r="G58" i="1" s="1"/>
  <c r="G64" i="1" s="1"/>
  <c r="G66" i="1" s="1"/>
  <c r="G47" i="1"/>
</calcChain>
</file>

<file path=xl/sharedStrings.xml><?xml version="1.0" encoding="utf-8"?>
<sst xmlns="http://schemas.openxmlformats.org/spreadsheetml/2006/main" count="188" uniqueCount="112">
  <si>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</si>
  <si>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</si>
  <si>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</si>
  <si>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</si>
  <si>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</si>
  <si>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</si>
  <si>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</si>
  <si>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</si>
  <si>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</si>
  <si>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</si>
  <si>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</si>
  <si>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Expiration Date 11-30-2021</t>
  </si>
  <si>
    <t xml:space="preserve"> </t>
  </si>
  <si>
    <t>FULL NAME AND ADDRESS OF REPORTING RAILROAD:</t>
  </si>
  <si>
    <t>CSX TRANSPORTATION, INC</t>
  </si>
  <si>
    <t>500 WATER STREET</t>
  </si>
  <si>
    <t>JACKSONVILLE, FL  32202-4423</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</si>
  <si>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</si>
  <si>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</si>
  <si>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</si>
  <si>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</si>
  <si>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</si>
  <si>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</si>
  <si>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</si>
  <si>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</si>
  <si>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</si>
  <si>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</si>
  <si>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</si>
  <si>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</si>
  <si>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</si>
  <si>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</si>
  <si>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</si>
  <si>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</si>
  <si>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</si>
  <si>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</si>
  <si>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</si>
  <si>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</si>
  <si>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</si>
  <si>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</si>
  <si>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</si>
  <si>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</si>
  <si>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</si>
  <si>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</si>
  <si>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</si>
  <si>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</si>
  <si>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</si>
  <si>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</si>
  <si>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</si>
  <si>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</si>
  <si>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</si>
  <si>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</si>
  <si>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</si>
  <si>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</si>
  <si>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</si>
  <si>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</si>
  <si>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 544-545,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</si>
  <si>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</si>
  <si>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</si>
  <si>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</si>
  <si>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</si>
  <si>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</si>
  <si>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</si>
  <si>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</si>
  <si>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</si>
  <si>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</si>
  <si>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</si>
  <si>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 </t>
  </si>
  <si>
    <t xml:space="preserve">  Provision for Deferred Income Taxes (Account 557) </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</si>
  <si>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</si>
  <si>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</si>
  <si>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</si>
  <si>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</si>
  <si>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</si>
  <si>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</si>
  <si>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</si>
  <si>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</si>
  <si>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</si>
  <si>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</si>
  <si>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</si>
  <si>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</si>
  <si>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Less: Net Income attributable to non-controlling interest</t>
  </si>
  <si>
    <t xml:space="preserve">  Net Income attributable to reporting railroad</t>
  </si>
  <si>
    <t xml:space="preserve">  Basic Earnings Per Share</t>
  </si>
  <si>
    <t xml:space="preserve">  Diluted Earnings Per Share</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</si>
  <si>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</si>
  <si>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</si>
  <si>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</si>
  <si>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</si>
  <si>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</si>
  <si>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</si>
  <si>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</si>
  <si>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</si>
  <si>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 (Account 556)</t>
  </si>
  <si>
    <t xml:space="preserve">                 Provision for Deferred Income Taxes (Account 557)</t>
  </si>
  <si>
    <t xml:space="preserve">    **         Income from Lease of Road and Equipment</t>
  </si>
  <si>
    <t xml:space="preserve">    **         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</si>
  <si>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</si>
  <si>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</si>
  <si>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</si>
  <si>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</si>
  <si>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</si>
  <si>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</si>
  <si>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</si>
  <si>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Thomas McDuffie</t>
  </si>
  <si>
    <t>Title</t>
  </si>
  <si>
    <t>Assistant Controller</t>
  </si>
  <si>
    <t>Date</t>
  </si>
  <si>
    <t>Signature</t>
  </si>
  <si>
    <t>/s/ Thomas McDuffie</t>
  </si>
  <si>
    <t>Telephone Number</t>
  </si>
  <si>
    <t>(904) 366-5309</t>
  </si>
  <si>
    <t xml:space="preserve">  [   ]    [   ]    [   ]    [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</si>
</sst>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_);\(#,##0.0\)"/>
    <numFmt numFmtId="167" formatCode="mmmm\ d\,\ yyyy"/>
  </numFmts>
  <fonts count="12" x14ac:knownFonts="1">
    <font>
      <sz val="10"/>
      <color theme="1"/>
      <name val="Verdana"/>
      <family val="2"/>
    </font>
    <font>
      <sz val="10"/>
      <name val="Arial"/>
      <family val="2"/>
    </font>
    <font>
      <b/>
      <sz val="10"/>
      <name val="Arial"/>
      <family val="2"/>
    </font>
    <font>
      <sz val="8"/>
      <name val="Arial"/>
      <family val="2"/>
    </font>
    <font>
      <u/>
      <sz val="7"/>
      <name val="Arial"/>
      <family val="2"/>
    </font>
    <font>
      <u/>
      <sz val="10"/>
      <name val="Arial"/>
      <family val="2"/>
    </font>
    <font>
      <sz val="10"/>
      <name val="Helv"/>
    </font>
    <font>
      <i/>
      <sz val="10"/>
      <name val="Arial"/>
      <family val="2"/>
    </font>
    <font>
      <b/>
      <sz val="12"/>
      <name val="Arial"/>
      <family val="2"/>
    </font>
    <font>
      <sz val="7"/>
      <name val="Arial"/>
      <family val="2"/>
    </font>
    <font>
      <sz val="11"/>
      <color theme="1"/>
      <name val="Calibri"/>
      <family val="2"/>
      <scheme val="minor"/>
    </font>
    <font>
      <i/>
      <sz val="8"/>
      <name val="Arial"/>
      <family val="2"/>
    </font>
  </fonts>
  <fills count="4">
    <fill>
      <patternFill patternType="none"/>
    </fill>
    <fill>
      <patternFill patternType="gray125"/>
    </fill>
    <fill>
      <patternFill patternType="solid">
        <fgColor theme="0"/>
        <bgColor indexed="64"/>
      </patternFill>
    </fill>
    <fill>
      <patternFill patternType="solid">
        <fgColor indexed="55"/>
        <bgColor indexed="8"/>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top style="thin">
        <color indexed="8"/>
      </top>
      <bottom/>
      <diagonal/>
    </border>
    <border>
      <left/>
      <right style="thin">
        <color indexed="64"/>
      </right>
      <top style="thin">
        <color indexed="64"/>
      </top>
      <bottom style="thin">
        <color indexed="8"/>
      </bottom>
      <diagonal/>
    </border>
    <border>
      <left style="thin">
        <color indexed="8"/>
      </left>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diagonal/>
    </border>
  </borders>
  <cellStyleXfs count="5">
    <xf numFmtId="0" fontId="0" fillId="0" borderId="0"/>
    <xf numFmtId="9" fontId="10" fillId="0" borderId="0" applyFont="0" applyFill="0" applyBorder="0" applyAlignment="0" applyProtection="0"/>
    <xf numFmtId="0" fontId="1" fillId="0" borderId="0"/>
    <xf numFmtId="0" fontId="6" fillId="0" borderId="0"/>
    <xf numFmtId="43" fontId="1" fillId="0" borderId="0" applyFont="0" applyFill="0" applyBorder="0" applyAlignment="0" applyProtection="0"/>
  </cellStyleXfs>
  <cellXfs count="198">
    <xf numFmtId="0" fontId="0" fillId="0" borderId="0" xfId="0"/>
    <xf numFmtId="0" fontId="2" fillId="2" borderId="1" xfId="2" applyFont="1" applyFill="1" applyBorder="1" applyProtection="1"/>
    <xf numFmtId="0" fontId="3" fillId="2" borderId="2" xfId="2" applyFont="1" applyFill="1" applyBorder="1" applyProtection="1"/>
    <xf numFmtId="0" fontId="1" fillId="2" borderId="2" xfId="2" applyFont="1" applyFill="1" applyBorder="1" applyProtection="1"/>
    <xf numFmtId="0" fontId="2" fillId="2" borderId="2" xfId="2" applyFont="1" applyFill="1" applyBorder="1" applyAlignment="1" applyProtection="1">
      <alignment horizontal="center"/>
    </xf>
    <xf numFmtId="0" fontId="2" fillId="2" borderId="2" xfId="2" applyFont="1" applyFill="1" applyBorder="1" applyAlignment="1" applyProtection="1">
      <alignment horizontal="center"/>
    </xf>
    <xf numFmtId="0" fontId="1" fillId="2" borderId="2" xfId="2" applyFont="1" applyFill="1" applyBorder="1" applyAlignment="1">
      <alignment horizontal="center"/>
    </xf>
    <xf numFmtId="0" fontId="1" fillId="2" borderId="3" xfId="2" applyFont="1" applyFill="1" applyBorder="1" applyAlignment="1">
      <alignment horizontal="center"/>
    </xf>
    <xf numFmtId="0" fontId="1" fillId="2" borderId="0" xfId="2" applyFont="1" applyFill="1"/>
    <xf numFmtId="0" fontId="2" fillId="2" borderId="4" xfId="2" applyFont="1" applyFill="1" applyBorder="1" applyProtection="1"/>
    <xf numFmtId="0" fontId="1" fillId="2" borderId="5" xfId="2" applyFont="1" applyFill="1" applyBorder="1" applyProtection="1"/>
    <xf numFmtId="0" fontId="1" fillId="2" borderId="0" xfId="2" applyFont="1" applyFill="1" applyBorder="1" applyProtection="1"/>
    <xf numFmtId="0" fontId="2" fillId="2" borderId="0" xfId="2" applyFont="1" applyFill="1" applyBorder="1" applyAlignment="1" applyProtection="1">
      <alignment horizontal="center"/>
    </xf>
    <xf numFmtId="0" fontId="2" fillId="2" borderId="5" xfId="2" applyFont="1" applyFill="1" applyBorder="1" applyAlignment="1" applyProtection="1">
      <alignment horizontal="center"/>
    </xf>
    <xf numFmtId="0" fontId="1" fillId="2" borderId="5" xfId="2" applyFont="1" applyFill="1" applyBorder="1" applyAlignment="1">
      <alignment horizontal="center"/>
    </xf>
    <xf numFmtId="0" fontId="1" fillId="2" borderId="6" xfId="2" applyFont="1" applyFill="1" applyBorder="1" applyAlignment="1">
      <alignment horizontal="center"/>
    </xf>
    <xf numFmtId="0" fontId="3" fillId="2" borderId="4" xfId="2" applyFont="1" applyFill="1" applyBorder="1" applyAlignment="1" applyProtection="1">
      <alignment horizontal="center"/>
    </xf>
    <xf numFmtId="0" fontId="1" fillId="2" borderId="0" xfId="2" applyFont="1" applyFill="1" applyBorder="1" applyAlignment="1" applyProtection="1">
      <alignment horizontal="center"/>
    </xf>
    <xf numFmtId="0" fontId="3" fillId="2" borderId="7" xfId="2" applyFont="1" applyFill="1" applyBorder="1" applyAlignment="1" applyProtection="1">
      <alignment horizontal="center"/>
    </xf>
    <xf numFmtId="0" fontId="1" fillId="2" borderId="8" xfId="2" applyFont="1" applyFill="1" applyBorder="1" applyProtection="1"/>
    <xf numFmtId="0" fontId="1" fillId="2" borderId="7" xfId="2" applyFont="1" applyFill="1" applyBorder="1" applyAlignment="1" applyProtection="1">
      <alignment horizontal="center"/>
    </xf>
    <xf numFmtId="0" fontId="1" fillId="2" borderId="9" xfId="2" applyFont="1" applyFill="1" applyBorder="1" applyProtection="1"/>
    <xf numFmtId="0" fontId="3" fillId="2" borderId="9" xfId="2" applyFont="1" applyFill="1" applyBorder="1" applyProtection="1"/>
    <xf numFmtId="0" fontId="1" fillId="2" borderId="9" xfId="2" applyFont="1" applyFill="1" applyBorder="1" applyAlignment="1" applyProtection="1">
      <alignment horizontal="right"/>
    </xf>
    <xf numFmtId="0" fontId="4" fillId="2" borderId="9" xfId="2" applyFont="1" applyFill="1" applyBorder="1" applyProtection="1"/>
    <xf numFmtId="14" fontId="5" fillId="2" borderId="10" xfId="2" applyNumberFormat="1" applyFont="1" applyFill="1" applyBorder="1" applyAlignment="1" applyProtection="1">
      <alignment horizontal="left"/>
    </xf>
    <xf numFmtId="0" fontId="1" fillId="2" borderId="11" xfId="2" applyFont="1" applyFill="1" applyBorder="1" applyProtection="1"/>
    <xf numFmtId="0" fontId="1" fillId="2" borderId="12" xfId="2" applyFont="1" applyFill="1" applyBorder="1" applyAlignment="1" applyProtection="1">
      <alignment horizontal="center"/>
    </xf>
    <xf numFmtId="0" fontId="3" fillId="0" borderId="13" xfId="3" applyFont="1" applyBorder="1" applyAlignment="1">
      <alignment horizontal="center"/>
    </xf>
    <xf numFmtId="0" fontId="1" fillId="2" borderId="14" xfId="2" applyFont="1" applyFill="1" applyBorder="1" applyProtection="1"/>
    <xf numFmtId="0" fontId="1" fillId="2" borderId="15" xfId="2" applyFont="1" applyFill="1" applyBorder="1" applyAlignment="1" applyProtection="1">
      <alignment horizontal="center" vertical="center"/>
      <protection locked="0"/>
    </xf>
    <xf numFmtId="0" fontId="3" fillId="0" borderId="0" xfId="2" applyFont="1" applyFill="1" applyBorder="1" applyProtection="1"/>
    <xf numFmtId="0" fontId="1" fillId="2" borderId="16" xfId="2" applyFont="1" applyFill="1" applyBorder="1" applyProtection="1"/>
    <xf numFmtId="0" fontId="1" fillId="2" borderId="12" xfId="2" applyFont="1" applyFill="1" applyBorder="1" applyProtection="1"/>
    <xf numFmtId="0" fontId="3" fillId="2" borderId="0" xfId="2" applyFont="1" applyFill="1" applyBorder="1" applyAlignment="1" applyProtection="1">
      <alignment horizontal="center"/>
      <protection locked="0"/>
    </xf>
    <xf numFmtId="0" fontId="1" fillId="2" borderId="17" xfId="2" applyFont="1" applyFill="1" applyBorder="1" applyProtection="1"/>
    <xf numFmtId="0" fontId="1" fillId="2" borderId="18" xfId="2" applyFont="1" applyFill="1" applyBorder="1" applyAlignment="1">
      <alignment horizontal="center" vertical="center"/>
    </xf>
    <xf numFmtId="0" fontId="3" fillId="2" borderId="0" xfId="2" applyFont="1" applyFill="1" applyBorder="1" applyProtection="1"/>
    <xf numFmtId="0" fontId="1" fillId="2" borderId="1" xfId="2" applyFont="1" applyFill="1" applyBorder="1" applyProtection="1"/>
    <xf numFmtId="0" fontId="7" fillId="2" borderId="2" xfId="2" applyFont="1" applyFill="1" applyBorder="1" applyProtection="1"/>
    <xf numFmtId="0" fontId="1" fillId="2" borderId="2" xfId="2" applyFont="1" applyFill="1" applyBorder="1" applyAlignment="1" applyProtection="1">
      <alignment horizontal="center"/>
    </xf>
    <xf numFmtId="0" fontId="1" fillId="2" borderId="3" xfId="2" applyFont="1" applyFill="1" applyBorder="1" applyProtection="1"/>
    <xf numFmtId="0" fontId="2" fillId="2" borderId="11" xfId="2" applyFont="1" applyFill="1" applyBorder="1" applyProtection="1"/>
    <xf numFmtId="0" fontId="7" fillId="2" borderId="0" xfId="2" applyFont="1" applyFill="1" applyBorder="1" applyProtection="1"/>
    <xf numFmtId="0" fontId="1" fillId="2" borderId="0" xfId="2" applyFont="1" applyFill="1" applyBorder="1" applyProtection="1">
      <protection locked="0"/>
    </xf>
    <xf numFmtId="0" fontId="8" fillId="2" borderId="0" xfId="2" applyFont="1" applyFill="1" applyBorder="1" applyProtection="1">
      <protection locked="0"/>
    </xf>
    <xf numFmtId="0" fontId="1" fillId="2" borderId="16" xfId="2" applyFont="1" applyFill="1" applyBorder="1" applyProtection="1">
      <protection locked="0"/>
    </xf>
    <xf numFmtId="0" fontId="2" fillId="2" borderId="19" xfId="3" applyFont="1" applyFill="1" applyBorder="1"/>
    <xf numFmtId="0" fontId="1" fillId="2" borderId="11" xfId="2" applyFont="1" applyFill="1" applyBorder="1"/>
    <xf numFmtId="0" fontId="1" fillId="2" borderId="0" xfId="2" applyFont="1" applyFill="1" applyBorder="1"/>
    <xf numFmtId="0" fontId="1" fillId="2" borderId="1" xfId="2" applyFont="1" applyFill="1" applyBorder="1"/>
    <xf numFmtId="0" fontId="1" fillId="2" borderId="2" xfId="2" applyFont="1" applyFill="1" applyBorder="1"/>
    <xf numFmtId="0" fontId="1" fillId="2" borderId="3" xfId="2" applyFont="1" applyFill="1" applyBorder="1"/>
    <xf numFmtId="0" fontId="3" fillId="2" borderId="14" xfId="2" applyFont="1" applyFill="1" applyBorder="1" applyAlignment="1" applyProtection="1">
      <alignment horizontal="center"/>
    </xf>
    <xf numFmtId="0" fontId="2" fillId="2" borderId="20" xfId="2" applyFont="1" applyFill="1" applyBorder="1" applyAlignment="1" applyProtection="1">
      <alignment horizontal="center"/>
    </xf>
    <xf numFmtId="0" fontId="1" fillId="2" borderId="20" xfId="2" applyFont="1" applyFill="1" applyBorder="1" applyAlignment="1">
      <alignment horizontal="center"/>
    </xf>
    <xf numFmtId="0" fontId="1" fillId="2" borderId="21" xfId="2" applyFont="1" applyFill="1" applyBorder="1" applyAlignment="1">
      <alignment horizontal="center"/>
    </xf>
    <xf numFmtId="37" fontId="2" fillId="2" borderId="22" xfId="2" applyNumberFormat="1" applyFont="1" applyFill="1" applyBorder="1" applyAlignment="1" applyProtection="1">
      <alignment horizontal="center"/>
    </xf>
    <xf numFmtId="0" fontId="1" fillId="2" borderId="23" xfId="2" applyFont="1" applyFill="1" applyBorder="1" applyAlignment="1">
      <alignment horizontal="center"/>
    </xf>
    <xf numFmtId="0" fontId="1" fillId="2" borderId="24" xfId="2" applyFont="1" applyFill="1" applyBorder="1" applyAlignment="1">
      <alignment horizontal="center"/>
    </xf>
    <xf numFmtId="0" fontId="2" fillId="2" borderId="11" xfId="2" applyFont="1" applyFill="1" applyBorder="1" applyAlignment="1" applyProtection="1">
      <alignment horizontal="center"/>
    </xf>
    <xf numFmtId="0" fontId="1" fillId="2" borderId="0" xfId="2" applyFont="1" applyFill="1" applyBorder="1" applyAlignment="1">
      <alignment horizontal="center"/>
    </xf>
    <xf numFmtId="0" fontId="1" fillId="2" borderId="16" xfId="2" applyFont="1" applyFill="1" applyBorder="1" applyAlignment="1">
      <alignment horizontal="center"/>
    </xf>
    <xf numFmtId="0" fontId="3" fillId="2" borderId="17" xfId="2" applyFont="1" applyFill="1" applyBorder="1" applyAlignment="1" applyProtection="1">
      <alignment horizontal="center"/>
    </xf>
    <xf numFmtId="0" fontId="2" fillId="2" borderId="0" xfId="2" applyFont="1" applyFill="1" applyBorder="1" applyAlignment="1" applyProtection="1">
      <alignment horizontal="center"/>
    </xf>
    <xf numFmtId="0" fontId="1" fillId="2" borderId="12" xfId="2" applyFont="1" applyFill="1" applyBorder="1" applyAlignment="1">
      <alignment horizontal="center"/>
    </xf>
    <xf numFmtId="0" fontId="2" fillId="2" borderId="19" xfId="2" applyFont="1" applyFill="1" applyBorder="1" applyAlignment="1" applyProtection="1">
      <alignment horizontal="center"/>
    </xf>
    <xf numFmtId="0" fontId="3" fillId="2" borderId="25" xfId="2" applyFont="1" applyFill="1" applyBorder="1" applyAlignment="1" applyProtection="1">
      <alignment horizontal="center"/>
    </xf>
    <xf numFmtId="0" fontId="1" fillId="2" borderId="26" xfId="2" applyFont="1" applyFill="1" applyBorder="1" applyAlignment="1">
      <alignment horizontal="center"/>
    </xf>
    <xf numFmtId="0" fontId="1" fillId="2" borderId="27" xfId="2" applyFont="1" applyFill="1" applyBorder="1" applyAlignment="1">
      <alignment horizontal="center"/>
    </xf>
    <xf numFmtId="0" fontId="3" fillId="2" borderId="28" xfId="2" applyFont="1" applyFill="1" applyBorder="1" applyAlignment="1" applyProtection="1">
      <alignment horizontal="center"/>
    </xf>
    <xf numFmtId="0" fontId="3" fillId="2" borderId="26" xfId="2" applyFont="1" applyFill="1" applyBorder="1" applyAlignment="1" applyProtection="1">
      <alignment horizontal="center"/>
    </xf>
    <xf numFmtId="0" fontId="1" fillId="2" borderId="29" xfId="2" applyFont="1" applyFill="1" applyBorder="1" applyAlignment="1">
      <alignment horizontal="center"/>
    </xf>
    <xf numFmtId="0" fontId="3" fillId="2" borderId="30" xfId="2" applyFont="1" applyFill="1" applyBorder="1" applyAlignment="1" applyProtection="1">
      <alignment horizontal="center"/>
    </xf>
    <xf numFmtId="0" fontId="1" fillId="2" borderId="31" xfId="2" applyFont="1" applyFill="1" applyBorder="1" applyAlignment="1">
      <alignment horizontal="center"/>
    </xf>
    <xf numFmtId="0" fontId="1" fillId="2" borderId="19" xfId="2" applyFont="1" applyFill="1" applyBorder="1" applyAlignment="1" applyProtection="1">
      <alignment horizontal="center"/>
    </xf>
    <xf numFmtId="0" fontId="1" fillId="2" borderId="19" xfId="2" applyFont="1" applyFill="1" applyBorder="1" applyProtection="1"/>
    <xf numFmtId="0" fontId="1" fillId="2" borderId="10" xfId="2" applyFont="1" applyFill="1" applyBorder="1" applyProtection="1"/>
    <xf numFmtId="164" fontId="1" fillId="2" borderId="0" xfId="2" applyNumberFormat="1" applyFont="1" applyFill="1"/>
    <xf numFmtId="0" fontId="3" fillId="2" borderId="11" xfId="2" applyFont="1" applyFill="1" applyBorder="1" applyProtection="1"/>
    <xf numFmtId="0" fontId="1" fillId="2" borderId="30" xfId="2" applyFont="1" applyFill="1" applyBorder="1" applyAlignment="1" applyProtection="1">
      <alignment horizontal="center"/>
    </xf>
    <xf numFmtId="0" fontId="9" fillId="2" borderId="30" xfId="2" applyFont="1" applyFill="1" applyBorder="1" applyProtection="1"/>
    <xf numFmtId="164" fontId="1" fillId="2" borderId="5" xfId="4" applyNumberFormat="1" applyFont="1" applyFill="1" applyBorder="1" applyProtection="1"/>
    <xf numFmtId="37" fontId="9" fillId="2" borderId="30" xfId="2" applyNumberFormat="1" applyFont="1" applyFill="1" applyBorder="1" applyProtection="1"/>
    <xf numFmtId="164" fontId="1" fillId="2" borderId="6" xfId="4" applyNumberFormat="1" applyFont="1" applyFill="1" applyBorder="1" applyProtection="1"/>
    <xf numFmtId="0" fontId="1" fillId="2" borderId="30" xfId="2" applyFont="1" applyFill="1" applyBorder="1" applyProtection="1"/>
    <xf numFmtId="43" fontId="1" fillId="2" borderId="30" xfId="4" applyFont="1" applyFill="1" applyBorder="1" applyProtection="1"/>
    <xf numFmtId="43" fontId="9" fillId="2" borderId="30" xfId="4" applyFont="1" applyFill="1" applyBorder="1" applyProtection="1"/>
    <xf numFmtId="43" fontId="9" fillId="2" borderId="22" xfId="4" applyFont="1" applyFill="1" applyBorder="1" applyProtection="1"/>
    <xf numFmtId="164" fontId="1" fillId="2" borderId="0" xfId="4" applyNumberFormat="1" applyFont="1" applyFill="1" applyBorder="1" applyProtection="1"/>
    <xf numFmtId="43" fontId="1" fillId="2" borderId="19" xfId="4" applyFont="1" applyFill="1" applyBorder="1" applyProtection="1"/>
    <xf numFmtId="43" fontId="9" fillId="2" borderId="19" xfId="4" applyFont="1" applyFill="1" applyBorder="1" applyProtection="1"/>
    <xf numFmtId="164" fontId="1" fillId="2" borderId="32" xfId="4" applyNumberFormat="1" applyFont="1" applyFill="1" applyBorder="1" applyProtection="1"/>
    <xf numFmtId="0" fontId="9" fillId="0" borderId="33" xfId="3" applyFont="1" applyBorder="1"/>
    <xf numFmtId="164" fontId="1" fillId="2" borderId="8" xfId="4" applyNumberFormat="1" applyFont="1" applyFill="1" applyBorder="1" applyProtection="1"/>
    <xf numFmtId="0" fontId="9" fillId="0" borderId="34" xfId="3" applyFont="1" applyBorder="1"/>
    <xf numFmtId="0" fontId="1" fillId="3" borderId="35" xfId="2" applyFont="1" applyFill="1" applyBorder="1" applyAlignment="1" applyProtection="1">
      <alignment horizontal="center"/>
    </xf>
    <xf numFmtId="0" fontId="1" fillId="3" borderId="35" xfId="2" applyFont="1" applyFill="1" applyBorder="1" applyProtection="1"/>
    <xf numFmtId="164" fontId="1" fillId="3" borderId="35" xfId="4" applyNumberFormat="1" applyFont="1" applyFill="1" applyBorder="1" applyProtection="1"/>
    <xf numFmtId="0" fontId="1" fillId="3" borderId="2" xfId="2" applyFont="1" applyFill="1" applyBorder="1" applyProtection="1"/>
    <xf numFmtId="164" fontId="1" fillId="3" borderId="8" xfId="4" applyNumberFormat="1" applyFont="1" applyFill="1" applyBorder="1" applyProtection="1"/>
    <xf numFmtId="0" fontId="1" fillId="2" borderId="22" xfId="2" applyFont="1" applyFill="1" applyBorder="1" applyAlignment="1" applyProtection="1">
      <alignment horizontal="center"/>
    </xf>
    <xf numFmtId="164" fontId="1" fillId="0" borderId="5" xfId="4" applyNumberFormat="1" applyFont="1" applyFill="1" applyBorder="1" applyProtection="1"/>
    <xf numFmtId="37" fontId="1" fillId="2" borderId="30" xfId="2" applyNumberFormat="1" applyFont="1" applyFill="1" applyBorder="1" applyProtection="1"/>
    <xf numFmtId="164" fontId="1" fillId="0" borderId="6" xfId="4" applyNumberFormat="1" applyFont="1" applyFill="1" applyBorder="1" applyProtection="1"/>
    <xf numFmtId="37" fontId="1" fillId="0" borderId="30" xfId="2" applyNumberFormat="1" applyFont="1" applyFill="1" applyBorder="1" applyProtection="1"/>
    <xf numFmtId="37" fontId="9" fillId="0" borderId="30" xfId="2" applyNumberFormat="1" applyFont="1" applyFill="1" applyBorder="1" applyProtection="1"/>
    <xf numFmtId="164" fontId="1" fillId="0" borderId="0" xfId="4" applyNumberFormat="1" applyFont="1" applyFill="1" applyBorder="1" applyProtection="1"/>
    <xf numFmtId="37" fontId="1" fillId="0" borderId="19" xfId="2" applyNumberFormat="1" applyFont="1" applyFill="1" applyBorder="1" applyProtection="1"/>
    <xf numFmtId="37" fontId="9" fillId="0" borderId="19" xfId="2" applyNumberFormat="1" applyFont="1" applyFill="1" applyBorder="1" applyProtection="1"/>
    <xf numFmtId="164" fontId="1" fillId="2" borderId="21" xfId="4" applyNumberFormat="1" applyFont="1" applyFill="1" applyBorder="1" applyProtection="1"/>
    <xf numFmtId="37" fontId="9" fillId="2" borderId="19" xfId="2" applyNumberFormat="1" applyFont="1" applyFill="1" applyBorder="1" applyProtection="1"/>
    <xf numFmtId="0" fontId="3" fillId="0" borderId="11" xfId="2" applyFont="1" applyFill="1" applyBorder="1" applyProtection="1"/>
    <xf numFmtId="0" fontId="1" fillId="0" borderId="22" xfId="2" applyFont="1" applyFill="1" applyBorder="1" applyAlignment="1" applyProtection="1">
      <alignment horizontal="center"/>
    </xf>
    <xf numFmtId="0" fontId="1" fillId="0" borderId="30" xfId="2" applyFont="1" applyFill="1" applyBorder="1" applyAlignment="1" applyProtection="1">
      <alignment horizontal="center"/>
    </xf>
    <xf numFmtId="0" fontId="9" fillId="0" borderId="0" xfId="3" applyFont="1" applyBorder="1"/>
    <xf numFmtId="0" fontId="3" fillId="2" borderId="11" xfId="2" applyFont="1" applyFill="1" applyBorder="1" applyAlignment="1" applyProtection="1">
      <alignment horizontal="left" wrapText="1"/>
    </xf>
    <xf numFmtId="0" fontId="3" fillId="2" borderId="0" xfId="2" applyFont="1" applyFill="1" applyBorder="1" applyAlignment="1" applyProtection="1">
      <alignment horizontal="left" wrapText="1"/>
    </xf>
    <xf numFmtId="0" fontId="1" fillId="2" borderId="36" xfId="2" applyFont="1" applyFill="1" applyBorder="1" applyAlignment="1" applyProtection="1">
      <alignment horizontal="center"/>
    </xf>
    <xf numFmtId="0" fontId="9" fillId="2" borderId="22" xfId="2" applyFont="1" applyFill="1" applyBorder="1" applyProtection="1"/>
    <xf numFmtId="0" fontId="3" fillId="2" borderId="22" xfId="2" applyFont="1" applyFill="1" applyBorder="1" applyProtection="1"/>
    <xf numFmtId="37" fontId="9" fillId="2" borderId="22" xfId="2" applyNumberFormat="1" applyFont="1" applyFill="1" applyBorder="1" applyProtection="1"/>
    <xf numFmtId="0" fontId="1" fillId="2" borderId="4" xfId="2" applyFont="1" applyFill="1" applyBorder="1" applyAlignment="1" applyProtection="1">
      <alignment horizontal="center"/>
    </xf>
    <xf numFmtId="37" fontId="1" fillId="2" borderId="5" xfId="2" applyNumberFormat="1" applyFont="1" applyFill="1" applyBorder="1" applyProtection="1"/>
    <xf numFmtId="0" fontId="3" fillId="2" borderId="30" xfId="2" applyFont="1" applyFill="1" applyBorder="1" applyProtection="1"/>
    <xf numFmtId="37" fontId="1" fillId="2" borderId="6" xfId="2" applyNumberFormat="1" applyFont="1" applyFill="1" applyBorder="1" applyProtection="1"/>
    <xf numFmtId="0" fontId="3" fillId="0" borderId="30" xfId="2" applyFont="1" applyFill="1" applyBorder="1" applyProtection="1"/>
    <xf numFmtId="0" fontId="3" fillId="0" borderId="19" xfId="2" applyFont="1" applyFill="1" applyBorder="1" applyProtection="1"/>
    <xf numFmtId="37" fontId="1" fillId="2" borderId="8" xfId="2" applyNumberFormat="1" applyFont="1" applyFill="1" applyBorder="1" applyProtection="1"/>
    <xf numFmtId="0" fontId="9" fillId="0" borderId="0" xfId="3" applyFont="1"/>
    <xf numFmtId="0" fontId="1" fillId="2" borderId="37" xfId="2" applyFont="1" applyFill="1" applyBorder="1" applyProtection="1"/>
    <xf numFmtId="0" fontId="3" fillId="2" borderId="37" xfId="2" applyFont="1" applyFill="1" applyBorder="1" applyProtection="1"/>
    <xf numFmtId="43" fontId="9" fillId="2" borderId="37" xfId="4" applyFont="1" applyFill="1" applyBorder="1" applyProtection="1"/>
    <xf numFmtId="164" fontId="1" fillId="2" borderId="16" xfId="4" applyNumberFormat="1" applyFont="1" applyFill="1" applyBorder="1" applyProtection="1"/>
    <xf numFmtId="37" fontId="9" fillId="2" borderId="37" xfId="2" applyNumberFormat="1" applyFont="1" applyFill="1" applyBorder="1" applyProtection="1"/>
    <xf numFmtId="0" fontId="3" fillId="2" borderId="19" xfId="2" applyFont="1" applyFill="1" applyBorder="1" applyProtection="1"/>
    <xf numFmtId="0" fontId="1" fillId="2" borderId="22" xfId="2" applyFont="1" applyFill="1" applyBorder="1" applyProtection="1"/>
    <xf numFmtId="165" fontId="1" fillId="2" borderId="23" xfId="2" applyNumberFormat="1" applyFont="1" applyFill="1" applyBorder="1" applyProtection="1"/>
    <xf numFmtId="166" fontId="3" fillId="2" borderId="22" xfId="2" applyNumberFormat="1" applyFont="1" applyFill="1" applyBorder="1" applyProtection="1"/>
    <xf numFmtId="166" fontId="9" fillId="2" borderId="22" xfId="2" applyNumberFormat="1" applyFont="1" applyFill="1" applyBorder="1" applyProtection="1"/>
    <xf numFmtId="165" fontId="1" fillId="2" borderId="38" xfId="2" applyNumberFormat="1" applyFont="1" applyFill="1" applyBorder="1" applyProtection="1"/>
    <xf numFmtId="165" fontId="1" fillId="2" borderId="5" xfId="2" applyNumberFormat="1" applyFont="1" applyFill="1" applyBorder="1" applyProtection="1"/>
    <xf numFmtId="166" fontId="3" fillId="2" borderId="30" xfId="2" applyNumberFormat="1" applyFont="1" applyFill="1" applyBorder="1" applyProtection="1"/>
    <xf numFmtId="166" fontId="9" fillId="2" borderId="30" xfId="2" applyNumberFormat="1" applyFont="1" applyFill="1" applyBorder="1" applyProtection="1"/>
    <xf numFmtId="165" fontId="1" fillId="2" borderId="6" xfId="2" applyNumberFormat="1" applyFont="1" applyFill="1" applyBorder="1" applyProtection="1"/>
    <xf numFmtId="0" fontId="1" fillId="2" borderId="25" xfId="2" applyFont="1" applyFill="1" applyBorder="1" applyAlignment="1" applyProtection="1">
      <alignment horizontal="center"/>
    </xf>
    <xf numFmtId="0" fontId="1" fillId="2" borderId="39" xfId="2" applyFont="1" applyFill="1" applyBorder="1" applyProtection="1"/>
    <xf numFmtId="165" fontId="1" fillId="2" borderId="26" xfId="2" applyNumberFormat="1" applyFont="1" applyFill="1" applyBorder="1" applyProtection="1"/>
    <xf numFmtId="166" fontId="3" fillId="2" borderId="39" xfId="2" applyNumberFormat="1" applyFont="1" applyFill="1" applyBorder="1" applyProtection="1"/>
    <xf numFmtId="166" fontId="9" fillId="2" borderId="39" xfId="2" applyNumberFormat="1" applyFont="1" applyFill="1" applyBorder="1" applyProtection="1"/>
    <xf numFmtId="165" fontId="1" fillId="2" borderId="27" xfId="2" applyNumberFormat="1" applyFont="1" applyFill="1" applyBorder="1" applyProtection="1"/>
    <xf numFmtId="0" fontId="3" fillId="2" borderId="36" xfId="2" applyFont="1" applyFill="1" applyBorder="1" applyProtection="1"/>
    <xf numFmtId="0" fontId="1" fillId="2" borderId="23" xfId="2" applyFont="1" applyFill="1" applyBorder="1" applyProtection="1"/>
    <xf numFmtId="0" fontId="1" fillId="2" borderId="40" xfId="2" applyFont="1" applyFill="1" applyBorder="1" applyProtection="1"/>
    <xf numFmtId="37" fontId="3" fillId="2" borderId="30" xfId="2" applyNumberFormat="1" applyFont="1" applyFill="1" applyBorder="1" applyProtection="1"/>
    <xf numFmtId="37" fontId="1" fillId="0" borderId="5" xfId="2" applyNumberFormat="1" applyFont="1" applyFill="1" applyBorder="1" applyProtection="1"/>
    <xf numFmtId="37" fontId="1" fillId="0" borderId="6" xfId="2" applyNumberFormat="1" applyFont="1" applyFill="1" applyBorder="1" applyProtection="1"/>
    <xf numFmtId="0" fontId="1" fillId="2" borderId="30" xfId="2" applyFont="1" applyFill="1" applyBorder="1" applyProtection="1">
      <protection locked="0"/>
    </xf>
    <xf numFmtId="0" fontId="2" fillId="2" borderId="41" xfId="2" applyFont="1" applyFill="1" applyBorder="1" applyProtection="1"/>
    <xf numFmtId="0" fontId="2" fillId="2" borderId="37" xfId="2" applyFont="1" applyFill="1" applyBorder="1" applyAlignment="1" applyProtection="1">
      <alignment horizontal="center"/>
    </xf>
    <xf numFmtId="0" fontId="1" fillId="2" borderId="9" xfId="2" applyFont="1" applyFill="1" applyBorder="1" applyAlignment="1">
      <alignment horizontal="center"/>
    </xf>
    <xf numFmtId="10" fontId="1" fillId="2" borderId="0" xfId="1" applyNumberFormat="1" applyFont="1" applyFill="1"/>
    <xf numFmtId="0" fontId="2" fillId="2" borderId="33" xfId="2" applyFont="1" applyFill="1" applyBorder="1" applyAlignment="1" applyProtection="1">
      <alignment horizontal="center" vertical="center"/>
    </xf>
    <xf numFmtId="0" fontId="1" fillId="2" borderId="35" xfId="2" applyFont="1" applyFill="1" applyBorder="1" applyAlignment="1">
      <alignment horizontal="center" vertical="center"/>
    </xf>
    <xf numFmtId="0" fontId="1" fillId="2" borderId="8" xfId="2" applyFont="1" applyFill="1" applyBorder="1" applyAlignment="1">
      <alignment horizontal="center" vertical="center"/>
    </xf>
    <xf numFmtId="0" fontId="3" fillId="2" borderId="1" xfId="2" applyFont="1" applyFill="1" applyBorder="1" applyAlignment="1" applyProtection="1">
      <alignment horizontal="left" vertical="top" wrapText="1"/>
    </xf>
    <xf numFmtId="0" fontId="3" fillId="2" borderId="2" xfId="2" applyFont="1" applyFill="1" applyBorder="1" applyAlignment="1" applyProtection="1">
      <alignment horizontal="left" vertical="top" wrapText="1"/>
    </xf>
    <xf numFmtId="0" fontId="3" fillId="2" borderId="3" xfId="2" applyFont="1" applyFill="1" applyBorder="1" applyAlignment="1" applyProtection="1">
      <alignment horizontal="left" vertical="top" wrapText="1"/>
    </xf>
    <xf numFmtId="0" fontId="3" fillId="2" borderId="25" xfId="2" applyFont="1" applyFill="1" applyBorder="1" applyAlignment="1" applyProtection="1">
      <alignment horizontal="left" vertical="top" wrapText="1"/>
    </xf>
    <xf numFmtId="0" fontId="3" fillId="2" borderId="26" xfId="2" applyFont="1" applyFill="1" applyBorder="1" applyAlignment="1" applyProtection="1">
      <alignment horizontal="left" vertical="top" wrapText="1"/>
    </xf>
    <xf numFmtId="0" fontId="3" fillId="2" borderId="27" xfId="2" applyFont="1" applyFill="1" applyBorder="1" applyAlignment="1" applyProtection="1">
      <alignment horizontal="left" vertical="top" wrapText="1"/>
    </xf>
    <xf numFmtId="0" fontId="3" fillId="2" borderId="11" xfId="2" applyFont="1" applyFill="1" applyBorder="1" applyAlignment="1" applyProtection="1">
      <alignment horizontal="left" indent="1"/>
    </xf>
    <xf numFmtId="0" fontId="3" fillId="2" borderId="0" xfId="2" applyFont="1" applyFill="1" applyBorder="1" applyAlignment="1" applyProtection="1"/>
    <xf numFmtId="0" fontId="3" fillId="2" borderId="0" xfId="2" applyFont="1" applyFill="1" applyBorder="1" applyAlignment="1" applyProtection="1">
      <alignment horizontal="center"/>
    </xf>
    <xf numFmtId="0" fontId="1" fillId="2" borderId="0" xfId="2" applyFont="1" applyFill="1" applyBorder="1" applyAlignment="1"/>
    <xf numFmtId="0" fontId="1" fillId="2" borderId="16" xfId="2" applyFont="1" applyFill="1" applyBorder="1" applyAlignment="1"/>
    <xf numFmtId="0" fontId="3" fillId="2" borderId="11" xfId="2" applyFont="1" applyFill="1" applyBorder="1" applyAlignment="1" applyProtection="1">
      <alignment horizontal="right"/>
    </xf>
    <xf numFmtId="0" fontId="11" fillId="2" borderId="0" xfId="2" applyFont="1" applyFill="1" applyBorder="1" applyAlignment="1" applyProtection="1"/>
    <xf numFmtId="0" fontId="3" fillId="2" borderId="0" xfId="2" applyFont="1" applyFill="1" applyBorder="1" applyAlignment="1"/>
    <xf numFmtId="37" fontId="3" fillId="2" borderId="0" xfId="2" applyNumberFormat="1" applyFont="1" applyFill="1" applyBorder="1" applyProtection="1"/>
    <xf numFmtId="0" fontId="3" fillId="2" borderId="16" xfId="2" applyFont="1" applyFill="1" applyBorder="1" applyProtection="1"/>
    <xf numFmtId="0" fontId="3" fillId="2" borderId="11" xfId="2" applyFont="1" applyFill="1" applyBorder="1" applyAlignment="1" applyProtection="1">
      <alignment horizontal="right" indent="5"/>
    </xf>
    <xf numFmtId="0" fontId="3" fillId="2" borderId="0" xfId="2" applyFont="1" applyFill="1" applyBorder="1" applyAlignment="1">
      <alignment horizontal="center"/>
    </xf>
    <xf numFmtId="0" fontId="3" fillId="2" borderId="16" xfId="2" applyFont="1" applyFill="1" applyBorder="1" applyAlignment="1"/>
    <xf numFmtId="0" fontId="3" fillId="2" borderId="0" xfId="2" applyFont="1" applyFill="1" applyBorder="1" applyAlignment="1" applyProtection="1">
      <alignment vertical="top" wrapText="1"/>
    </xf>
    <xf numFmtId="0" fontId="3" fillId="2" borderId="0" xfId="2" applyFont="1" applyFill="1" applyBorder="1" applyAlignment="1" applyProtection="1">
      <alignment horizontal="right" vertical="top"/>
    </xf>
    <xf numFmtId="0" fontId="3" fillId="2" borderId="26" xfId="2" applyFont="1" applyFill="1" applyBorder="1" applyAlignment="1" applyProtection="1">
      <alignment horizontal="center" vertical="top" wrapText="1"/>
    </xf>
    <xf numFmtId="0" fontId="3" fillId="2" borderId="0" xfId="2" applyFont="1" applyFill="1" applyBorder="1" applyAlignment="1" applyProtection="1">
      <alignment horizontal="right" wrapText="1"/>
    </xf>
    <xf numFmtId="0" fontId="3" fillId="2" borderId="27" xfId="2" applyFont="1" applyFill="1" applyBorder="1" applyAlignment="1" applyProtection="1">
      <alignment horizontal="center" vertical="top" wrapText="1"/>
    </xf>
    <xf numFmtId="0" fontId="3" fillId="2" borderId="25" xfId="2" applyFont="1" applyFill="1" applyBorder="1" applyProtection="1"/>
    <xf numFmtId="0" fontId="3" fillId="2" borderId="26" xfId="2" applyFont="1" applyFill="1" applyBorder="1" applyProtection="1"/>
    <xf numFmtId="0" fontId="3" fillId="2" borderId="26" xfId="2" applyFont="1" applyFill="1" applyBorder="1" applyAlignment="1" applyProtection="1">
      <alignment horizontal="center"/>
    </xf>
    <xf numFmtId="167" fontId="3" fillId="2" borderId="26" xfId="2" applyNumberFormat="1" applyFont="1" applyFill="1" applyBorder="1" applyAlignment="1" applyProtection="1">
      <alignment horizontal="center"/>
      <protection locked="0"/>
    </xf>
    <xf numFmtId="0" fontId="3" fillId="2" borderId="26" xfId="2" applyFont="1" applyFill="1" applyBorder="1" applyAlignment="1">
      <alignment horizontal="center"/>
    </xf>
    <xf numFmtId="0" fontId="3" fillId="2" borderId="27" xfId="2" applyFont="1" applyFill="1" applyBorder="1" applyProtection="1"/>
    <xf numFmtId="0" fontId="1" fillId="2" borderId="0" xfId="2" applyFont="1" applyFill="1" applyAlignment="1">
      <alignment horizontal="center"/>
    </xf>
    <xf numFmtId="14" fontId="3" fillId="0" borderId="26" xfId="3" applyNumberFormat="1" applyFont="1" applyFill="1" applyBorder="1" applyAlignment="1" applyProtection="1">
      <alignment horizontal="center"/>
    </xf>
    <xf numFmtId="0" fontId="3" fillId="0" borderId="26" xfId="3" applyFont="1" applyFill="1" applyBorder="1" applyAlignment="1" applyProtection="1">
      <alignment horizontal="center"/>
    </xf>
  </cellXfs>
  <cellStyles count="5">
    <cellStyle name="Comma 10 11" xfId="4"/>
    <cellStyle name="Normal" xfId="0" builtinId="0"/>
    <cellStyle name="Normal - Style1" xfId="3"/>
    <cellStyle name="Normal - Style1 4 2_4) FAS 143"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1%20OS%20Financials%20Q42020_FINAL_Offlin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jax5006fs\CorpAcctFinn\Technical%20Accounting\Natasha%20Brady\Acct%20Reconciliation\1%20Cash%20Port%20Jun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jax5006fs\corpacctfinn\General%20Accounting\CSXT\Monthly%20JE's\2005\PER-06-05\CSXT-R-NPREQ-06-WCC_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jax5006fs\corpacctfinn\10K\Lori%20Debt%20files\Debt2005-fm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2_Acctg\GL_JE\2016\P07\CORP-N-RECON000110140010-201607-MPM-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5850/10200035/2020/5850-10200035-202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jax5006fs\corpacctfinn\01%20A&amp;R\06%20Compliance\Regulatory\STB%20Filings\Quarterly%20Filings\REI%20and%20CBS\2011\2011Q4\Support%20Files\2011%20Q4%20CSXT-R-CSAOAJ-10-NDD-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
      <sheetName val="RE&amp;I"/>
      <sheetName val="BS Analytics"/>
      <sheetName val="IS Analytics"/>
      <sheetName val="IS SEC"/>
      <sheetName val="BS SEC"/>
      <sheetName val="IS Map"/>
      <sheetName val="BS Map"/>
      <sheetName val="STB BS"/>
      <sheetName val="QTD Rx"/>
      <sheetName val="Sch 200"/>
      <sheetName val="Sheet3"/>
      <sheetName val="STB IS"/>
      <sheetName val="Sch 210"/>
      <sheetName val="Sch 220"/>
      <sheetName val="1_ICP"/>
      <sheetName val="2_Midland &amp; P&amp;L"/>
      <sheetName val="3_Prop Adjs"/>
      <sheetName val="4.1_410 Sch"/>
      <sheetName val="4.2_M&amp;P 410 Sch"/>
      <sheetName val="4.3_CSAO"/>
      <sheetName val="4.4_Winterhaven Adj"/>
      <sheetName val="5 _FS"/>
      <sheetName val="6_FSG old"/>
      <sheetName val="6_BS Prop"/>
      <sheetName val="6.1_BS Prop Additions"/>
      <sheetName val="7_Div"/>
      <sheetName val="8.1_ RTM"/>
      <sheetName val="8.2_QCS"/>
      <sheetName val="10_Affiliate AP"/>
      <sheetName val="11 Prop Reclass"/>
      <sheetName val="Shares"/>
      <sheetName val="REI PY_Adj"/>
      <sheetName val="CBS PY_Adj"/>
      <sheetName val="Checks"/>
      <sheetName val="Consolidate"/>
      <sheetName val="1.1_ICP Lookup"/>
      <sheetName val="STB Form History"/>
    </sheetNames>
    <sheetDataSet>
      <sheetData sheetId="0">
        <row r="2">
          <cell r="E2" t="str">
            <v xml:space="preserve"> 1st   2nd   3rd   4th</v>
          </cell>
        </row>
      </sheetData>
      <sheetData sheetId="1"/>
      <sheetData sheetId="2"/>
      <sheetData sheetId="3"/>
      <sheetData sheetId="4">
        <row r="10">
          <cell r="D10">
            <v>11856</v>
          </cell>
          <cell r="G10">
            <v>7688</v>
          </cell>
          <cell r="P10">
            <v>-1009</v>
          </cell>
        </row>
      </sheetData>
      <sheetData sheetId="5">
        <row r="10">
          <cell r="D10">
            <v>41778</v>
          </cell>
          <cell r="G10">
            <v>10805</v>
          </cell>
          <cell r="J10">
            <v>30973</v>
          </cell>
        </row>
        <row r="12">
          <cell r="D12">
            <v>144</v>
          </cell>
          <cell r="G12">
            <v>281</v>
          </cell>
          <cell r="J12">
            <v>-137</v>
          </cell>
        </row>
        <row r="13">
          <cell r="D13">
            <v>31</v>
          </cell>
          <cell r="G13">
            <v>31</v>
          </cell>
          <cell r="J13">
            <v>0</v>
          </cell>
        </row>
        <row r="15">
          <cell r="D15">
            <v>-400</v>
          </cell>
          <cell r="G15">
            <v>-140</v>
          </cell>
          <cell r="J15">
            <v>-260</v>
          </cell>
        </row>
        <row r="16">
          <cell r="D16">
            <v>-42</v>
          </cell>
          <cell r="G16">
            <v>-16</v>
          </cell>
          <cell r="J16">
            <v>-26</v>
          </cell>
        </row>
        <row r="17">
          <cell r="D17">
            <v>-7</v>
          </cell>
          <cell r="G17">
            <v>-4</v>
          </cell>
          <cell r="J17">
            <v>-3</v>
          </cell>
        </row>
        <row r="18">
          <cell r="D18">
            <v>1</v>
          </cell>
          <cell r="G18">
            <v>-1</v>
          </cell>
          <cell r="J18">
            <v>2</v>
          </cell>
        </row>
      </sheetData>
      <sheetData sheetId="6"/>
      <sheetData sheetId="7"/>
      <sheetData sheetId="8"/>
      <sheetData sheetId="9"/>
      <sheetData sheetId="10"/>
      <sheetData sheetId="11"/>
      <sheetData sheetId="12"/>
      <sheetData sheetId="13">
        <row r="36">
          <cell r="L36">
            <v>-217503777.31999999</v>
          </cell>
          <cell r="O36">
            <v>15834377.970000001</v>
          </cell>
        </row>
        <row r="42">
          <cell r="M42">
            <v>20497773.318539102</v>
          </cell>
          <cell r="O42">
            <v>14834929.85</v>
          </cell>
          <cell r="R42">
            <v>-1018457.4932497089</v>
          </cell>
          <cell r="S42">
            <v>8455.1907692309796</v>
          </cell>
          <cell r="T42">
            <v>4423319.1424999898</v>
          </cell>
        </row>
        <row r="69">
          <cell r="L69">
            <v>-124902569.24000001</v>
          </cell>
          <cell r="O69">
            <v>14834929.85</v>
          </cell>
        </row>
        <row r="215">
          <cell r="L215">
            <v>4452921.2825000174</v>
          </cell>
          <cell r="O215">
            <v>999448.12000000104</v>
          </cell>
        </row>
      </sheetData>
      <sheetData sheetId="14"/>
      <sheetData sheetId="15"/>
      <sheetData sheetId="16">
        <row r="37">
          <cell r="E37">
            <v>21105.83</v>
          </cell>
        </row>
        <row r="49">
          <cell r="E49">
            <v>22609.786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ay 24"/>
      <sheetName val="May 25"/>
      <sheetName val="May 26"/>
      <sheetName val="May 27"/>
      <sheetName val="May 28"/>
      <sheetName val="Jun 1"/>
      <sheetName val="Jun 2"/>
      <sheetName val="Jun 3"/>
      <sheetName val="Jun 4"/>
      <sheetName val="Jun 7"/>
      <sheetName val="Jun 8"/>
      <sheetName val="Jun 9"/>
      <sheetName val="Jun 10"/>
      <sheetName val="Jun 11"/>
      <sheetName val="Jun 14"/>
      <sheetName val="Jun 15"/>
      <sheetName val="Jun 16"/>
      <sheetName val="Jun 17"/>
      <sheetName val="Jun 18"/>
      <sheetName val="Jun 21"/>
      <sheetName val="Jun 22"/>
      <sheetName val="Jun 23"/>
      <sheetName val="Jun 24"/>
      <sheetName val="Jun 25"/>
      <sheetName val="Module1"/>
      <sheetName val="PopCache"/>
    </sheetNames>
    <sheetDataSet>
      <sheetData sheetId="0" refreshError="1"/>
      <sheetData sheetId="1" refreshError="1"/>
      <sheetData sheetId="2" refreshError="1"/>
      <sheetData sheetId="3" refreshError="1"/>
      <sheetData sheetId="4" refreshError="1"/>
      <sheetData sheetId="5" refreshError="1"/>
      <sheetData sheetId="6" refreshError="1">
        <row r="2">
          <cell r="N2" t="str">
            <v>TAX_E</v>
          </cell>
          <cell r="O2">
            <v>1.5384615384615383</v>
          </cell>
        </row>
        <row r="3">
          <cell r="N3" t="str">
            <v>ARP</v>
          </cell>
          <cell r="O3">
            <v>1.3769231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CODE"/>
      <sheetName val="JE"/>
      <sheetName val="Norfolk Portsmouth True up"/>
      <sheetName val="Norfolk Portsmouth Ownership"/>
      <sheetName val="CSXT Invest.  in NPR"/>
      <sheetName val="05-05 Norfolk Portsmouth BS"/>
    </sheetNames>
    <sheetDataSet>
      <sheetData sheetId="0" refreshError="1">
        <row r="7">
          <cell r="F7" t="str">
            <v>SEGMENT7</v>
          </cell>
        </row>
        <row r="22">
          <cell r="B22">
            <v>10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eRibbonProperties"/>
      <sheetName val="BneWorkBookProperties"/>
      <sheetName val="BneLog"/>
      <sheetName val="PopCache"/>
      <sheetName val="Narrative"/>
      <sheetName val="JE"/>
      <sheetName val="WP1"/>
      <sheetName val="WP2"/>
      <sheetName val="WP3"/>
      <sheetName val="CORP-N-RECON000110140010-201607"/>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lance Breakdown"/>
      <sheetName val="Narrative"/>
      <sheetName val="Review Key Points"/>
      <sheetName val="WP1"/>
      <sheetName val="WP2"/>
      <sheetName val="WP3"/>
      <sheetName val="WP4"/>
      <sheetName val="WP5"/>
      <sheetName val="Current Month Bank Statement"/>
      <sheetName val="KR - Ledger of All Transactions"/>
      <sheetName val="KR - Amort &amp; Accrual"/>
      <sheetName val="KR - Schedule of Events"/>
      <sheetName val="Prior Month WP3"/>
      <sheetName val="PeriodKey"/>
      <sheetName val="ImpactTypes"/>
    </sheetNames>
    <sheetDataSet>
      <sheetData sheetId="0">
        <row r="6">
          <cell r="B6" t="str">
            <v>Cycle C (periods 3, 6, 9, 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Reconciling Item</v>
          </cell>
          <cell r="E2" t="str">
            <v>Annual 10</v>
          </cell>
        </row>
        <row r="3">
          <cell r="A3" t="str">
            <v>Deferred Adjustment (Deminimis)</v>
          </cell>
          <cell r="E3" t="str">
            <v>Annual 11</v>
          </cell>
        </row>
        <row r="4">
          <cell r="A4" t="str">
            <v>Deferred Adjustment (Reporting Impact)</v>
          </cell>
          <cell r="E4" t="str">
            <v>Annual 12</v>
          </cell>
        </row>
        <row r="5">
          <cell r="A5" t="str">
            <v>Deferred Adjustment (No Reporting Impact)</v>
          </cell>
          <cell r="E5" t="str">
            <v>Annual 3</v>
          </cell>
        </row>
        <row r="6">
          <cell r="A6" t="str">
            <v>Subledger Balance</v>
          </cell>
          <cell r="E6" t="str">
            <v>Annual 4</v>
          </cell>
        </row>
        <row r="7">
          <cell r="A7" t="str">
            <v>Supporting Document</v>
          </cell>
          <cell r="E7" t="str">
            <v>Annual 5</v>
          </cell>
        </row>
        <row r="8">
          <cell r="A8" t="str">
            <v>Bank Statement</v>
          </cell>
          <cell r="E8" t="str">
            <v>Annual 6</v>
          </cell>
        </row>
        <row r="9">
          <cell r="A9"/>
          <cell r="E9" t="str">
            <v>Annual 7</v>
          </cell>
        </row>
        <row r="10">
          <cell r="A10"/>
          <cell r="E10" t="str">
            <v>Annual 8</v>
          </cell>
        </row>
        <row r="11">
          <cell r="A11"/>
          <cell r="E11" t="str">
            <v>Annual 9</v>
          </cell>
        </row>
        <row r="12">
          <cell r="E12" t="str">
            <v>Cycle 1 (periods 1, 7)</v>
          </cell>
        </row>
        <row r="13">
          <cell r="E13" t="str">
            <v>Cycle 2 (periods 2, 8)</v>
          </cell>
        </row>
        <row r="14">
          <cell r="E14" t="str">
            <v>Cycle 3 (periods 3, 9)</v>
          </cell>
        </row>
        <row r="15">
          <cell r="E15" t="str">
            <v>Cycle 4 (periods 4, 10)</v>
          </cell>
        </row>
        <row r="16">
          <cell r="E16" t="str">
            <v>Cycle 5 (periods 5, 11)</v>
          </cell>
        </row>
        <row r="17">
          <cell r="E17" t="str">
            <v>Cycle 6 (periods 6, 12)</v>
          </cell>
        </row>
        <row r="18">
          <cell r="E18" t="str">
            <v>Cycle A (periods 1, 4, 7, 10)</v>
          </cell>
        </row>
        <row r="19">
          <cell r="E19" t="str">
            <v>Cycle B (periods 2, 5, 8, 11)</v>
          </cell>
        </row>
        <row r="20">
          <cell r="E20" t="str">
            <v>Cycle C (periods 3, 6, 9, 12)</v>
          </cell>
        </row>
        <row r="21">
          <cell r="E21" t="str">
            <v>Cycle D (periods 2, 5, 8, 12)</v>
          </cell>
        </row>
        <row r="22">
          <cell r="E22" t="str">
            <v>Cycle E (periods 1, 4, 7, 10, 12)</v>
          </cell>
        </row>
        <row r="23">
          <cell r="E23" t="str">
            <v>Cycle F (periods 2, 5, 8, 11, 12)</v>
          </cell>
        </row>
        <row r="24">
          <cell r="E24" t="str">
            <v>Monthly</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Band Sched"/>
      <sheetName val="Results"/>
      <sheetName val="hypna"/>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6"/>
  <sheetViews>
    <sheetView tabSelected="1" workbookViewId="0">
      <selection activeCell="Q22" sqref="Q22"/>
    </sheetView>
  </sheetViews>
  <sheetFormatPr defaultColWidth="8" defaultRowHeight="12.75" x14ac:dyDescent="0.2"/>
  <cols>
    <col min="1" max="1" width="17.25" style="8" customWidth="1"/>
    <col min="2" max="2" width="10.25" style="8" customWidth="1"/>
    <col min="3" max="3" width="18.625" style="8" customWidth="1"/>
    <col min="4" max="4" width="11.25" style="8" customWidth="1"/>
    <col min="5" max="5" width="5.25" style="195" customWidth="1"/>
    <col min="6" max="6" width="1.5" style="8" customWidth="1"/>
    <col min="7" max="7" width="13.75" style="8" customWidth="1"/>
    <col min="8" max="8" width="1.5" style="8" customWidth="1"/>
    <col min="9" max="9" width="13.75" style="8" customWidth="1"/>
    <col min="10" max="10" width="1.5" style="8" customWidth="1"/>
    <col min="11" max="11" width="13.75" style="8" customWidth="1"/>
    <col min="12" max="12" width="1.5" style="8" customWidth="1"/>
    <col min="13" max="13" width="15.5" style="8" customWidth="1"/>
    <col min="14" max="15" width="8" style="8"/>
    <col min="16" max="16" width="9.625" style="8" bestFit="1" customWidth="1"/>
    <col min="17" max="17" width="8.375" style="8" customWidth="1"/>
    <col min="18" max="16384" width="8" style="8"/>
  </cols>
  <sheetData>
    <row r="1" spans="1:21" x14ac:dyDescent="0.2">
      <c r="A1" s="1" t="s">
        <v>0</v>
      </c>
      <c r="B1" s="2"/>
      <c r="C1" s="3"/>
      <c r="D1" s="3"/>
      <c r="E1" s="4"/>
      <c r="F1" s="5" t="s">
        <v>0</v>
      </c>
      <c r="G1" s="6"/>
      <c r="H1" s="6"/>
      <c r="I1" s="6"/>
      <c r="J1" s="6"/>
      <c r="K1" s="6"/>
      <c r="L1" s="6"/>
      <c r="M1" s="7"/>
    </row>
    <row r="2" spans="1:21" x14ac:dyDescent="0.2">
      <c r="A2" s="9" t="s">
        <v>1</v>
      </c>
      <c r="B2" s="10"/>
      <c r="C2" s="11"/>
      <c r="D2" s="11"/>
      <c r="E2" s="12"/>
      <c r="F2" s="13" t="s">
        <v>2</v>
      </c>
      <c r="G2" s="14"/>
      <c r="H2" s="14"/>
      <c r="I2" s="14"/>
      <c r="J2" s="14"/>
      <c r="K2" s="14"/>
      <c r="L2" s="14"/>
      <c r="M2" s="15"/>
    </row>
    <row r="3" spans="1:21" x14ac:dyDescent="0.2">
      <c r="A3" s="16" t="s">
        <v>3</v>
      </c>
      <c r="B3" s="17" t="s">
        <v>4</v>
      </c>
      <c r="C3" s="18" t="s">
        <v>5</v>
      </c>
      <c r="D3" s="19"/>
      <c r="E3" s="20" t="s">
        <v>6</v>
      </c>
      <c r="F3" s="21"/>
      <c r="G3" s="22" t="s">
        <v>7</v>
      </c>
      <c r="H3" s="21"/>
      <c r="I3" s="21"/>
      <c r="J3" s="21"/>
      <c r="K3" s="23" t="s">
        <v>8</v>
      </c>
      <c r="L3" s="24"/>
      <c r="M3" s="25">
        <v>44196</v>
      </c>
    </row>
    <row r="4" spans="1:21" x14ac:dyDescent="0.2">
      <c r="A4" s="26" t="s">
        <v>9</v>
      </c>
      <c r="B4" s="27" t="s">
        <v>10</v>
      </c>
      <c r="C4" s="28" t="str">
        <f>+[1]CBS!E2</f>
        <v xml:space="preserve"> 1st   2nd   3rd   4th</v>
      </c>
      <c r="D4" s="29"/>
      <c r="E4" s="30">
        <v>2020</v>
      </c>
      <c r="F4" s="11"/>
      <c r="G4" s="31" t="s">
        <v>11</v>
      </c>
      <c r="H4" s="11"/>
      <c r="I4" s="11"/>
      <c r="J4" s="11"/>
      <c r="K4" s="11"/>
      <c r="L4" s="11"/>
      <c r="M4" s="32"/>
    </row>
    <row r="5" spans="1:21" x14ac:dyDescent="0.2">
      <c r="A5" s="26" t="s">
        <v>9</v>
      </c>
      <c r="B5" s="33"/>
      <c r="C5" s="34" t="s">
        <v>111</v>
      </c>
      <c r="D5" s="35"/>
      <c r="E5" s="36"/>
      <c r="F5" s="11"/>
      <c r="G5" s="37" t="s">
        <v>12</v>
      </c>
      <c r="H5" s="11"/>
      <c r="I5" s="11"/>
      <c r="J5" s="11"/>
      <c r="K5" s="11"/>
      <c r="L5" s="11"/>
      <c r="M5" s="32"/>
    </row>
    <row r="6" spans="1:21" x14ac:dyDescent="0.2">
      <c r="A6" s="38" t="s">
        <v>13</v>
      </c>
      <c r="B6" s="3"/>
      <c r="C6" s="39"/>
      <c r="D6" s="3"/>
      <c r="E6" s="40"/>
      <c r="F6" s="3"/>
      <c r="G6" s="3"/>
      <c r="H6" s="3"/>
      <c r="I6" s="3"/>
      <c r="J6" s="3"/>
      <c r="K6" s="3"/>
      <c r="L6" s="3"/>
      <c r="M6" s="41"/>
    </row>
    <row r="7" spans="1:21" ht="15.75" x14ac:dyDescent="0.25">
      <c r="A7" s="42" t="s">
        <v>14</v>
      </c>
      <c r="B7" s="11"/>
      <c r="C7" s="43"/>
      <c r="D7" s="11"/>
      <c r="E7" s="17"/>
      <c r="F7" s="11"/>
      <c r="G7" s="44"/>
      <c r="H7" s="44"/>
      <c r="I7" s="44"/>
      <c r="J7" s="44"/>
      <c r="K7" s="45"/>
      <c r="L7" s="44"/>
      <c r="M7" s="46"/>
    </row>
    <row r="8" spans="1:21" x14ac:dyDescent="0.2">
      <c r="A8" s="47" t="s">
        <v>15</v>
      </c>
      <c r="B8" s="11"/>
      <c r="C8" s="11"/>
      <c r="D8" s="11"/>
      <c r="E8" s="17"/>
      <c r="F8" s="11"/>
      <c r="G8" s="11"/>
      <c r="H8" s="11"/>
      <c r="I8" s="11"/>
      <c r="J8" s="11"/>
      <c r="K8" s="11"/>
      <c r="L8" s="11"/>
      <c r="M8" s="32"/>
    </row>
    <row r="9" spans="1:21" x14ac:dyDescent="0.2">
      <c r="A9" s="47" t="s">
        <v>16</v>
      </c>
      <c r="B9" s="11"/>
      <c r="C9" s="11"/>
      <c r="D9" s="11"/>
      <c r="E9" s="17"/>
      <c r="F9" s="11"/>
      <c r="G9" s="11"/>
      <c r="H9" s="11"/>
      <c r="I9" s="11"/>
      <c r="J9" s="11"/>
      <c r="K9" s="11"/>
      <c r="L9" s="11"/>
      <c r="M9" s="32"/>
    </row>
    <row r="10" spans="1:21" x14ac:dyDescent="0.2">
      <c r="A10" s="48"/>
      <c r="B10" s="49"/>
      <c r="C10" s="11"/>
      <c r="D10" s="11"/>
      <c r="E10" s="17"/>
      <c r="F10" s="10"/>
      <c r="G10" s="10"/>
      <c r="H10" s="10"/>
      <c r="I10" s="10"/>
      <c r="J10" s="10"/>
      <c r="K10" s="10"/>
      <c r="L10" s="10"/>
      <c r="M10" s="32"/>
    </row>
    <row r="11" spans="1:21" x14ac:dyDescent="0.2">
      <c r="A11" s="50"/>
      <c r="B11" s="51"/>
      <c r="C11" s="51"/>
      <c r="D11" s="52"/>
      <c r="E11" s="53"/>
      <c r="F11" s="54" t="s">
        <v>17</v>
      </c>
      <c r="G11" s="55"/>
      <c r="H11" s="55"/>
      <c r="I11" s="56"/>
      <c r="J11" s="57" t="s">
        <v>18</v>
      </c>
      <c r="K11" s="58"/>
      <c r="L11" s="58"/>
      <c r="M11" s="59"/>
    </row>
    <row r="12" spans="1:21" x14ac:dyDescent="0.2">
      <c r="A12" s="60" t="s">
        <v>19</v>
      </c>
      <c r="B12" s="61"/>
      <c r="C12" s="61"/>
      <c r="D12" s="62"/>
      <c r="E12" s="63" t="s">
        <v>20</v>
      </c>
      <c r="F12" s="64" t="s">
        <v>21</v>
      </c>
      <c r="G12" s="65"/>
      <c r="H12" s="66" t="s">
        <v>22</v>
      </c>
      <c r="I12" s="65"/>
      <c r="J12" s="60" t="s">
        <v>21</v>
      </c>
      <c r="K12" s="65"/>
      <c r="L12" s="66" t="s">
        <v>22</v>
      </c>
      <c r="M12" s="62"/>
    </row>
    <row r="13" spans="1:21" x14ac:dyDescent="0.2">
      <c r="A13" s="67" t="s">
        <v>23</v>
      </c>
      <c r="B13" s="68"/>
      <c r="C13" s="68"/>
      <c r="D13" s="69"/>
      <c r="E13" s="70" t="s">
        <v>24</v>
      </c>
      <c r="F13" s="71" t="s">
        <v>25</v>
      </c>
      <c r="G13" s="72"/>
      <c r="H13" s="73" t="s">
        <v>26</v>
      </c>
      <c r="I13" s="74"/>
      <c r="J13" s="67" t="s">
        <v>27</v>
      </c>
      <c r="K13" s="72"/>
      <c r="L13" s="73" t="s">
        <v>28</v>
      </c>
      <c r="M13" s="15"/>
    </row>
    <row r="14" spans="1:21" x14ac:dyDescent="0.2">
      <c r="A14" s="42" t="s">
        <v>29</v>
      </c>
      <c r="B14" s="11"/>
      <c r="C14" s="11"/>
      <c r="D14" s="11"/>
      <c r="E14" s="75"/>
      <c r="F14" s="76"/>
      <c r="G14" s="11"/>
      <c r="H14" s="76"/>
      <c r="I14" s="11"/>
      <c r="J14" s="76"/>
      <c r="K14" s="11"/>
      <c r="L14" s="76"/>
      <c r="M14" s="77"/>
      <c r="O14" s="78"/>
      <c r="Q14" s="78"/>
      <c r="S14" s="78"/>
      <c r="U14" s="78"/>
    </row>
    <row r="15" spans="1:21" x14ac:dyDescent="0.2">
      <c r="A15" s="79" t="s">
        <v>30</v>
      </c>
      <c r="B15" s="11"/>
      <c r="C15" s="11"/>
      <c r="D15" s="11"/>
      <c r="E15" s="80">
        <v>1</v>
      </c>
      <c r="F15" s="81" t="s">
        <v>31</v>
      </c>
      <c r="G15" s="82">
        <v>2713940</v>
      </c>
      <c r="H15" s="83" t="s">
        <v>31</v>
      </c>
      <c r="I15" s="82">
        <v>2768047</v>
      </c>
      <c r="J15" s="83" t="s">
        <v>31</v>
      </c>
      <c r="K15" s="82">
        <v>10175144</v>
      </c>
      <c r="L15" s="83" t="s">
        <v>31</v>
      </c>
      <c r="M15" s="84">
        <v>11419095</v>
      </c>
      <c r="O15" s="78"/>
      <c r="Q15" s="78"/>
      <c r="S15" s="78"/>
      <c r="U15" s="78"/>
    </row>
    <row r="16" spans="1:21" x14ac:dyDescent="0.2">
      <c r="A16" s="79" t="s">
        <v>32</v>
      </c>
      <c r="B16" s="11"/>
      <c r="C16" s="11"/>
      <c r="D16" s="11"/>
      <c r="E16" s="80">
        <v>2</v>
      </c>
      <c r="F16" s="85"/>
      <c r="G16" s="82">
        <v>0</v>
      </c>
      <c r="H16" s="86"/>
      <c r="I16" s="82">
        <v>0</v>
      </c>
      <c r="J16" s="87"/>
      <c r="K16" s="82">
        <v>0</v>
      </c>
      <c r="L16" s="88"/>
      <c r="M16" s="84">
        <v>0</v>
      </c>
      <c r="O16" s="78"/>
      <c r="Q16" s="78"/>
      <c r="S16" s="78"/>
      <c r="U16" s="78"/>
    </row>
    <row r="17" spans="1:21" x14ac:dyDescent="0.2">
      <c r="A17" s="79" t="s">
        <v>33</v>
      </c>
      <c r="B17" s="11"/>
      <c r="C17" s="11"/>
      <c r="D17" s="11"/>
      <c r="E17" s="80">
        <v>3</v>
      </c>
      <c r="F17" s="85"/>
      <c r="G17" s="82">
        <v>0</v>
      </c>
      <c r="H17" s="86"/>
      <c r="I17" s="82">
        <v>0</v>
      </c>
      <c r="J17" s="87"/>
      <c r="K17" s="82">
        <v>0</v>
      </c>
      <c r="L17" s="87"/>
      <c r="M17" s="84">
        <v>0</v>
      </c>
      <c r="O17" s="78"/>
      <c r="Q17" s="78"/>
      <c r="S17" s="78"/>
      <c r="U17" s="78"/>
    </row>
    <row r="18" spans="1:21" x14ac:dyDescent="0.2">
      <c r="A18" s="79" t="s">
        <v>34</v>
      </c>
      <c r="B18" s="11"/>
      <c r="C18" s="11"/>
      <c r="D18" s="11"/>
      <c r="E18" s="80">
        <v>4</v>
      </c>
      <c r="F18" s="85"/>
      <c r="G18" s="82">
        <v>39438</v>
      </c>
      <c r="H18" s="85"/>
      <c r="I18" s="82">
        <v>38454</v>
      </c>
      <c r="J18" s="83"/>
      <c r="K18" s="82">
        <v>125888</v>
      </c>
      <c r="L18" s="83"/>
      <c r="M18" s="84">
        <v>193379</v>
      </c>
      <c r="O18" s="78"/>
      <c r="Q18" s="78"/>
      <c r="S18" s="78"/>
      <c r="U18" s="78"/>
    </row>
    <row r="19" spans="1:21" x14ac:dyDescent="0.2">
      <c r="A19" s="79" t="s">
        <v>35</v>
      </c>
      <c r="B19" s="11"/>
      <c r="C19" s="11"/>
      <c r="D19" s="11"/>
      <c r="E19" s="80">
        <v>5</v>
      </c>
      <c r="F19" s="76"/>
      <c r="G19" s="89">
        <v>0</v>
      </c>
      <c r="H19" s="90"/>
      <c r="I19" s="89">
        <v>0</v>
      </c>
      <c r="J19" s="87"/>
      <c r="K19" s="82">
        <v>0</v>
      </c>
      <c r="L19" s="91"/>
      <c r="M19" s="92">
        <v>0</v>
      </c>
      <c r="O19" s="78"/>
      <c r="Q19" s="78"/>
      <c r="S19" s="78"/>
      <c r="U19" s="78"/>
    </row>
    <row r="20" spans="1:21" x14ac:dyDescent="0.2">
      <c r="A20" s="79" t="s">
        <v>36</v>
      </c>
      <c r="B20" s="11"/>
      <c r="C20" s="11"/>
      <c r="D20" s="11"/>
      <c r="E20" s="80">
        <v>6</v>
      </c>
      <c r="F20" s="93" t="s">
        <v>31</v>
      </c>
      <c r="G20" s="94">
        <f>SUM(G15:G19)</f>
        <v>2753378</v>
      </c>
      <c r="H20" s="93" t="s">
        <v>31</v>
      </c>
      <c r="I20" s="94">
        <f>SUM(I15:I19)</f>
        <v>2806501</v>
      </c>
      <c r="J20" s="95" t="s">
        <v>31</v>
      </c>
      <c r="K20" s="82">
        <f>SUM(K15:K19)</f>
        <v>10301032</v>
      </c>
      <c r="L20" s="93" t="s">
        <v>31</v>
      </c>
      <c r="M20" s="84">
        <f>SUM(M15:M19)</f>
        <v>11612474</v>
      </c>
      <c r="O20" s="78"/>
      <c r="Q20" s="78"/>
      <c r="S20" s="78"/>
      <c r="U20" s="78"/>
    </row>
    <row r="21" spans="1:21" x14ac:dyDescent="0.2">
      <c r="A21" s="42" t="s">
        <v>37</v>
      </c>
      <c r="B21" s="11"/>
      <c r="C21" s="11"/>
      <c r="D21" s="11"/>
      <c r="E21" s="96"/>
      <c r="F21" s="97"/>
      <c r="G21" s="98"/>
      <c r="H21" s="97"/>
      <c r="I21" s="98"/>
      <c r="J21" s="99"/>
      <c r="K21" s="98"/>
      <c r="L21" s="97"/>
      <c r="M21" s="100"/>
      <c r="O21" s="78"/>
      <c r="P21" s="78"/>
      <c r="Q21" s="78"/>
      <c r="S21" s="78"/>
      <c r="U21" s="78"/>
    </row>
    <row r="22" spans="1:21" x14ac:dyDescent="0.2">
      <c r="A22" s="79" t="s">
        <v>38</v>
      </c>
      <c r="B22" s="11"/>
      <c r="C22" s="11"/>
      <c r="D22" s="11"/>
      <c r="E22" s="101">
        <v>7</v>
      </c>
      <c r="F22" s="93" t="s">
        <v>31</v>
      </c>
      <c r="G22" s="94">
        <v>233177</v>
      </c>
      <c r="H22" s="93" t="s">
        <v>31</v>
      </c>
      <c r="I22" s="94">
        <v>228670</v>
      </c>
      <c r="J22" s="95" t="s">
        <v>31</v>
      </c>
      <c r="K22" s="82">
        <v>920105</v>
      </c>
      <c r="L22" s="93" t="s">
        <v>31</v>
      </c>
      <c r="M22" s="94">
        <v>907942</v>
      </c>
      <c r="O22" s="78"/>
      <c r="Q22" s="78"/>
      <c r="S22" s="78"/>
      <c r="U22" s="78"/>
    </row>
    <row r="23" spans="1:21" x14ac:dyDescent="0.2">
      <c r="A23" s="79" t="s">
        <v>39</v>
      </c>
      <c r="B23" s="11"/>
      <c r="C23" s="11"/>
      <c r="D23" s="11"/>
      <c r="E23" s="80">
        <v>8</v>
      </c>
      <c r="F23" s="85"/>
      <c r="G23" s="102">
        <v>171496</v>
      </c>
      <c r="H23" s="103"/>
      <c r="I23" s="82">
        <v>170118</v>
      </c>
      <c r="J23" s="83"/>
      <c r="K23" s="82">
        <v>636485</v>
      </c>
      <c r="L23" s="83"/>
      <c r="M23" s="84">
        <v>759813</v>
      </c>
      <c r="O23" s="78"/>
      <c r="Q23" s="78"/>
      <c r="S23" s="78"/>
      <c r="U23" s="78"/>
    </row>
    <row r="24" spans="1:21" x14ac:dyDescent="0.2">
      <c r="A24" s="79" t="s">
        <v>40</v>
      </c>
      <c r="B24" s="11"/>
      <c r="C24" s="11"/>
      <c r="D24" s="11"/>
      <c r="E24" s="80">
        <v>9</v>
      </c>
      <c r="F24" s="85"/>
      <c r="G24" s="102">
        <f>SUM(G22:G23)</f>
        <v>404673</v>
      </c>
      <c r="H24" s="103"/>
      <c r="I24" s="102">
        <f>SUM(I22:I23)</f>
        <v>398788</v>
      </c>
      <c r="J24" s="83"/>
      <c r="K24" s="82">
        <f>SUM(K22:K23)</f>
        <v>1556590</v>
      </c>
      <c r="L24" s="83"/>
      <c r="M24" s="104">
        <f>SUM(M22:M23)</f>
        <v>1667755</v>
      </c>
      <c r="O24" s="78"/>
      <c r="Q24" s="78"/>
      <c r="S24" s="78"/>
      <c r="U24" s="78"/>
    </row>
    <row r="25" spans="1:21" x14ac:dyDescent="0.2">
      <c r="A25" s="79" t="s">
        <v>41</v>
      </c>
      <c r="B25" s="11"/>
      <c r="C25" s="11"/>
      <c r="D25" s="11"/>
      <c r="E25" s="80">
        <v>10</v>
      </c>
      <c r="F25" s="85"/>
      <c r="G25" s="102">
        <v>80965</v>
      </c>
      <c r="H25" s="103"/>
      <c r="I25" s="82">
        <v>71074</v>
      </c>
      <c r="J25" s="83"/>
      <c r="K25" s="82">
        <v>324983</v>
      </c>
      <c r="L25" s="83"/>
      <c r="M25" s="84">
        <v>296363</v>
      </c>
      <c r="O25" s="78"/>
      <c r="Q25" s="78"/>
      <c r="S25" s="78"/>
      <c r="U25" s="78"/>
    </row>
    <row r="26" spans="1:21" x14ac:dyDescent="0.2">
      <c r="A26" s="79" t="s">
        <v>42</v>
      </c>
      <c r="B26" s="11"/>
      <c r="C26" s="11"/>
      <c r="D26" s="11"/>
      <c r="E26" s="80">
        <v>11</v>
      </c>
      <c r="F26" s="85"/>
      <c r="G26" s="102">
        <v>203018</v>
      </c>
      <c r="H26" s="105"/>
      <c r="I26" s="82">
        <v>205371</v>
      </c>
      <c r="J26" s="106"/>
      <c r="K26" s="82">
        <v>781187</v>
      </c>
      <c r="L26" s="83"/>
      <c r="M26" s="84">
        <v>876612</v>
      </c>
      <c r="O26" s="78"/>
      <c r="Q26" s="78"/>
      <c r="S26" s="78"/>
      <c r="U26" s="78"/>
    </row>
    <row r="27" spans="1:21" x14ac:dyDescent="0.2">
      <c r="A27" s="79" t="s">
        <v>43</v>
      </c>
      <c r="B27" s="11"/>
      <c r="C27" s="11"/>
      <c r="D27" s="11"/>
      <c r="E27" s="80">
        <v>12</v>
      </c>
      <c r="F27" s="85" t="s">
        <v>12</v>
      </c>
      <c r="G27" s="102">
        <f>SUM(G25:G26)</f>
        <v>283983</v>
      </c>
      <c r="H27" s="105"/>
      <c r="I27" s="102">
        <f>SUM(I25:I26)</f>
        <v>276445</v>
      </c>
      <c r="J27" s="106"/>
      <c r="K27" s="82">
        <f>SUM(K25:K26)</f>
        <v>1106170</v>
      </c>
      <c r="L27" s="83"/>
      <c r="M27" s="104">
        <f>SUM(M25:M26)</f>
        <v>1172975</v>
      </c>
      <c r="O27" s="78"/>
      <c r="Q27" s="78"/>
      <c r="S27" s="78"/>
      <c r="U27" s="78"/>
    </row>
    <row r="28" spans="1:21" x14ac:dyDescent="0.2">
      <c r="A28" s="79" t="s">
        <v>44</v>
      </c>
      <c r="B28" s="11"/>
      <c r="C28" s="11"/>
      <c r="D28" s="11"/>
      <c r="E28" s="80">
        <v>13</v>
      </c>
      <c r="F28" s="85"/>
      <c r="G28" s="102">
        <v>504859</v>
      </c>
      <c r="H28" s="105"/>
      <c r="I28" s="82">
        <v>571983</v>
      </c>
      <c r="J28" s="106"/>
      <c r="K28" s="82">
        <v>1939188</v>
      </c>
      <c r="L28" s="83"/>
      <c r="M28" s="84">
        <v>2419791</v>
      </c>
      <c r="O28" s="78"/>
      <c r="Q28" s="78"/>
      <c r="S28" s="78"/>
      <c r="U28" s="78"/>
    </row>
    <row r="29" spans="1:21" x14ac:dyDescent="0.2">
      <c r="A29" s="79" t="s">
        <v>45</v>
      </c>
      <c r="B29" s="11"/>
      <c r="C29" s="11"/>
      <c r="D29" s="11"/>
      <c r="E29" s="80">
        <v>14</v>
      </c>
      <c r="F29" s="85"/>
      <c r="G29" s="102">
        <v>214234</v>
      </c>
      <c r="H29" s="105"/>
      <c r="I29" s="82">
        <v>264025</v>
      </c>
      <c r="J29" s="106"/>
      <c r="K29" s="82">
        <v>782347</v>
      </c>
      <c r="L29" s="83"/>
      <c r="M29" s="84">
        <v>942752</v>
      </c>
      <c r="O29" s="78"/>
      <c r="Q29" s="78"/>
      <c r="S29" s="78"/>
      <c r="U29" s="78"/>
    </row>
    <row r="30" spans="1:21" x14ac:dyDescent="0.2">
      <c r="A30" s="79" t="s">
        <v>46</v>
      </c>
      <c r="B30" s="11"/>
      <c r="C30" s="11"/>
      <c r="D30" s="11"/>
      <c r="E30" s="80">
        <v>15</v>
      </c>
      <c r="F30" s="76" t="s">
        <v>12</v>
      </c>
      <c r="G30" s="107">
        <v>368388</v>
      </c>
      <c r="H30" s="108"/>
      <c r="I30" s="89">
        <v>406843</v>
      </c>
      <c r="J30" s="109"/>
      <c r="K30" s="110">
        <v>1401549</v>
      </c>
      <c r="L30" s="111"/>
      <c r="M30" s="92">
        <v>1587514</v>
      </c>
      <c r="O30" s="78"/>
      <c r="Q30" s="78"/>
      <c r="S30" s="78"/>
      <c r="U30" s="78"/>
    </row>
    <row r="31" spans="1:21" x14ac:dyDescent="0.2">
      <c r="A31" s="79" t="s">
        <v>47</v>
      </c>
      <c r="B31" s="11"/>
      <c r="C31" s="11"/>
      <c r="D31" s="11"/>
      <c r="E31" s="80">
        <v>16</v>
      </c>
      <c r="F31" s="93" t="s">
        <v>31</v>
      </c>
      <c r="G31" s="94">
        <f>G24+G27+SUM(G28:G30)</f>
        <v>1776137</v>
      </c>
      <c r="H31" s="93" t="s">
        <v>31</v>
      </c>
      <c r="I31" s="94">
        <f>I24+I27+SUM(I28:I30)</f>
        <v>1918084</v>
      </c>
      <c r="J31" s="95" t="s">
        <v>31</v>
      </c>
      <c r="K31" s="82">
        <f>K24+K27+SUM(K28:K30)</f>
        <v>6785844</v>
      </c>
      <c r="L31" s="93" t="s">
        <v>31</v>
      </c>
      <c r="M31" s="84">
        <f>M24+M27+SUM(M28:M30)</f>
        <v>7790787</v>
      </c>
      <c r="O31" s="78"/>
      <c r="Q31" s="78"/>
      <c r="S31" s="78"/>
      <c r="U31" s="78"/>
    </row>
    <row r="32" spans="1:21" x14ac:dyDescent="0.2">
      <c r="A32" s="42" t="s">
        <v>48</v>
      </c>
      <c r="B32" s="11"/>
      <c r="C32" s="11"/>
      <c r="D32" s="11"/>
      <c r="E32" s="96"/>
      <c r="F32" s="97"/>
      <c r="G32" s="98"/>
      <c r="H32" s="97"/>
      <c r="I32" s="98"/>
      <c r="J32" s="97"/>
      <c r="K32" s="98"/>
      <c r="L32" s="97"/>
      <c r="M32" s="100"/>
      <c r="O32" s="78"/>
      <c r="Q32" s="78"/>
      <c r="S32" s="78"/>
      <c r="U32" s="78"/>
    </row>
    <row r="33" spans="1:21" x14ac:dyDescent="0.2">
      <c r="A33" s="79" t="s">
        <v>49</v>
      </c>
      <c r="B33" s="11"/>
      <c r="C33" s="11"/>
      <c r="D33" s="11"/>
      <c r="E33" s="101">
        <v>17</v>
      </c>
      <c r="F33" s="93" t="s">
        <v>31</v>
      </c>
      <c r="G33" s="94">
        <f>G20-G31</f>
        <v>977241</v>
      </c>
      <c r="H33" s="93" t="s">
        <v>31</v>
      </c>
      <c r="I33" s="94">
        <f>I20-I31</f>
        <v>888417</v>
      </c>
      <c r="J33" s="93" t="s">
        <v>31</v>
      </c>
      <c r="K33" s="94">
        <f>K20-K31</f>
        <v>3515188</v>
      </c>
      <c r="L33" s="93" t="s">
        <v>31</v>
      </c>
      <c r="M33" s="94">
        <f>M20-M31</f>
        <v>3821687</v>
      </c>
      <c r="O33" s="78"/>
      <c r="Q33" s="78"/>
      <c r="S33" s="78"/>
      <c r="U33" s="78"/>
    </row>
    <row r="34" spans="1:21" x14ac:dyDescent="0.2">
      <c r="A34" s="112" t="s">
        <v>50</v>
      </c>
      <c r="B34" s="11"/>
      <c r="C34" s="11"/>
      <c r="D34" s="11"/>
      <c r="E34" s="80">
        <v>18</v>
      </c>
      <c r="F34" s="85"/>
      <c r="G34" s="82">
        <v>36550</v>
      </c>
      <c r="H34" s="85"/>
      <c r="I34" s="82">
        <v>94001</v>
      </c>
      <c r="J34" s="83"/>
      <c r="K34" s="82">
        <v>200141</v>
      </c>
      <c r="L34" s="83"/>
      <c r="M34" s="84">
        <v>417337</v>
      </c>
      <c r="O34" s="78"/>
      <c r="Q34" s="78"/>
      <c r="S34" s="78"/>
      <c r="U34" s="78"/>
    </row>
    <row r="35" spans="1:21" x14ac:dyDescent="0.2">
      <c r="A35" s="79" t="s">
        <v>51</v>
      </c>
      <c r="B35" s="11"/>
      <c r="C35" s="11"/>
      <c r="D35" s="11"/>
      <c r="E35" s="96"/>
      <c r="F35" s="97"/>
      <c r="G35" s="98"/>
      <c r="H35" s="97"/>
      <c r="I35" s="98"/>
      <c r="J35" s="97"/>
      <c r="K35" s="98"/>
      <c r="L35" s="97"/>
      <c r="M35" s="100"/>
      <c r="O35" s="78"/>
      <c r="Q35" s="78"/>
      <c r="S35" s="78"/>
      <c r="U35" s="78"/>
    </row>
    <row r="36" spans="1:21" x14ac:dyDescent="0.2">
      <c r="A36" s="79" t="s">
        <v>52</v>
      </c>
      <c r="B36" s="11"/>
      <c r="C36" s="11"/>
      <c r="D36" s="11"/>
      <c r="E36" s="113">
        <v>19</v>
      </c>
      <c r="F36" s="93" t="s">
        <v>31</v>
      </c>
      <c r="G36" s="94">
        <v>5215</v>
      </c>
      <c r="H36" s="93" t="s">
        <v>31</v>
      </c>
      <c r="I36" s="94">
        <v>4593</v>
      </c>
      <c r="J36" s="95" t="s">
        <v>31</v>
      </c>
      <c r="K36" s="82">
        <v>132172</v>
      </c>
      <c r="L36" s="93" t="s">
        <v>31</v>
      </c>
      <c r="M36" s="94">
        <v>93106</v>
      </c>
      <c r="O36" s="78"/>
      <c r="Q36" s="78"/>
      <c r="S36" s="78"/>
      <c r="U36" s="78"/>
    </row>
    <row r="37" spans="1:21" x14ac:dyDescent="0.2">
      <c r="A37" s="79" t="s">
        <v>53</v>
      </c>
      <c r="B37" s="11"/>
      <c r="C37" s="11"/>
      <c r="D37" s="11"/>
      <c r="E37" s="114">
        <v>20</v>
      </c>
      <c r="F37" s="85"/>
      <c r="G37" s="84">
        <v>865</v>
      </c>
      <c r="H37" s="85"/>
      <c r="I37" s="82">
        <v>7794</v>
      </c>
      <c r="J37" s="83"/>
      <c r="K37" s="82">
        <v>-46672</v>
      </c>
      <c r="L37" s="83"/>
      <c r="M37" s="84">
        <v>11778</v>
      </c>
      <c r="O37" s="78"/>
      <c r="Q37" s="78"/>
      <c r="S37" s="78"/>
      <c r="U37" s="78"/>
    </row>
    <row r="38" spans="1:21" x14ac:dyDescent="0.2">
      <c r="A38" s="79" t="s">
        <v>54</v>
      </c>
      <c r="B38" s="11"/>
      <c r="C38" s="11"/>
      <c r="D38" s="11"/>
      <c r="E38" s="80">
        <v>21</v>
      </c>
      <c r="F38" s="85"/>
      <c r="G38" s="82">
        <f>SUM(G36:G37)</f>
        <v>6080</v>
      </c>
      <c r="H38" s="85"/>
      <c r="I38" s="84">
        <f>SUM(I36:I37)</f>
        <v>12387</v>
      </c>
      <c r="J38" s="83"/>
      <c r="K38" s="84">
        <f>SUM(K36:K37)</f>
        <v>85500</v>
      </c>
      <c r="L38" s="83"/>
      <c r="M38" s="84">
        <f>SUM(M36:M37)</f>
        <v>104884</v>
      </c>
      <c r="O38" s="78"/>
      <c r="Q38" s="78"/>
      <c r="S38" s="78"/>
      <c r="U38" s="78"/>
    </row>
    <row r="39" spans="1:21" x14ac:dyDescent="0.2">
      <c r="A39" s="79" t="s">
        <v>55</v>
      </c>
      <c r="B39" s="11"/>
      <c r="C39" s="11"/>
      <c r="D39" s="11"/>
      <c r="E39" s="80">
        <v>22</v>
      </c>
      <c r="F39" s="76"/>
      <c r="G39" s="89">
        <v>267</v>
      </c>
      <c r="H39" s="76"/>
      <c r="I39" s="89">
        <v>1655</v>
      </c>
      <c r="J39" s="111"/>
      <c r="K39" s="89">
        <v>1300</v>
      </c>
      <c r="L39" s="83"/>
      <c r="M39" s="84">
        <v>9623</v>
      </c>
      <c r="O39" s="78"/>
      <c r="P39" s="78"/>
      <c r="Q39" s="78"/>
      <c r="S39" s="78"/>
      <c r="U39" s="78"/>
    </row>
    <row r="40" spans="1:21" x14ac:dyDescent="0.2">
      <c r="A40" s="79" t="s">
        <v>56</v>
      </c>
      <c r="B40" s="11"/>
      <c r="C40" s="11"/>
      <c r="D40" s="11"/>
      <c r="E40" s="80">
        <v>23</v>
      </c>
      <c r="F40" s="93" t="s">
        <v>31</v>
      </c>
      <c r="G40" s="94">
        <f>G33+G34+G38-G39</f>
        <v>1019604</v>
      </c>
      <c r="H40" s="93" t="s">
        <v>31</v>
      </c>
      <c r="I40" s="94">
        <f>I33+I34+I38-I39</f>
        <v>993150</v>
      </c>
      <c r="J40" s="93" t="s">
        <v>31</v>
      </c>
      <c r="K40" s="94">
        <f>K33+K34+K38-K39</f>
        <v>3799529</v>
      </c>
      <c r="L40" s="115" t="s">
        <v>31</v>
      </c>
      <c r="M40" s="94">
        <f>M33+M34+M38-M39</f>
        <v>4334285</v>
      </c>
      <c r="O40" s="78"/>
      <c r="Q40" s="78"/>
      <c r="S40" s="78"/>
      <c r="U40" s="78"/>
    </row>
    <row r="41" spans="1:21" x14ac:dyDescent="0.2">
      <c r="A41" s="42" t="s">
        <v>57</v>
      </c>
      <c r="B41" s="11"/>
      <c r="C41" s="11"/>
      <c r="D41" s="11"/>
      <c r="E41" s="96"/>
      <c r="F41" s="97"/>
      <c r="G41" s="98"/>
      <c r="H41" s="97"/>
      <c r="I41" s="98"/>
      <c r="J41" s="97"/>
      <c r="K41" s="98"/>
      <c r="L41" s="97"/>
      <c r="M41" s="100"/>
      <c r="O41" s="78"/>
      <c r="Q41" s="78"/>
      <c r="S41" s="78"/>
      <c r="U41" s="78"/>
    </row>
    <row r="42" spans="1:21" x14ac:dyDescent="0.2">
      <c r="A42" s="79" t="s">
        <v>58</v>
      </c>
      <c r="B42" s="11"/>
      <c r="C42" s="11"/>
      <c r="D42" s="11"/>
      <c r="E42" s="101">
        <v>24</v>
      </c>
      <c r="F42" s="93" t="s">
        <v>31</v>
      </c>
      <c r="G42" s="94">
        <v>6600</v>
      </c>
      <c r="H42" s="93" t="s">
        <v>31</v>
      </c>
      <c r="I42" s="94">
        <v>12875</v>
      </c>
      <c r="J42" s="93" t="s">
        <v>31</v>
      </c>
      <c r="K42" s="94">
        <v>36790</v>
      </c>
      <c r="L42" s="93" t="s">
        <v>31</v>
      </c>
      <c r="M42" s="94">
        <v>50536</v>
      </c>
      <c r="O42" s="78"/>
      <c r="Q42" s="78"/>
      <c r="S42" s="78"/>
      <c r="U42" s="78"/>
    </row>
    <row r="43" spans="1:21" x14ac:dyDescent="0.2">
      <c r="A43" s="79" t="s">
        <v>59</v>
      </c>
      <c r="B43" s="11"/>
      <c r="C43" s="11"/>
      <c r="D43" s="11"/>
      <c r="E43" s="80">
        <v>25</v>
      </c>
      <c r="F43" s="85"/>
      <c r="G43" s="82">
        <v>110</v>
      </c>
      <c r="H43" s="85"/>
      <c r="I43" s="82">
        <v>220</v>
      </c>
      <c r="J43" s="83"/>
      <c r="K43" s="82">
        <v>461</v>
      </c>
      <c r="L43" s="83"/>
      <c r="M43" s="84">
        <v>956</v>
      </c>
      <c r="O43" s="78"/>
      <c r="Q43" s="78"/>
      <c r="S43" s="78"/>
      <c r="U43" s="78"/>
    </row>
    <row r="44" spans="1:21" x14ac:dyDescent="0.2">
      <c r="A44" s="79" t="s">
        <v>60</v>
      </c>
      <c r="B44" s="11"/>
      <c r="C44" s="11"/>
      <c r="D44" s="11"/>
      <c r="E44" s="80">
        <v>26</v>
      </c>
      <c r="F44" s="76"/>
      <c r="G44" s="89">
        <v>0</v>
      </c>
      <c r="H44" s="76"/>
      <c r="I44" s="89">
        <v>0</v>
      </c>
      <c r="J44" s="111"/>
      <c r="K44" s="110">
        <v>0</v>
      </c>
      <c r="L44" s="111"/>
      <c r="M44" s="92">
        <v>0</v>
      </c>
      <c r="O44" s="78"/>
      <c r="Q44" s="78"/>
      <c r="S44" s="78"/>
      <c r="U44" s="78"/>
    </row>
    <row r="45" spans="1:21" x14ac:dyDescent="0.2">
      <c r="A45" s="79" t="s">
        <v>61</v>
      </c>
      <c r="B45" s="11"/>
      <c r="C45" s="11"/>
      <c r="D45" s="11"/>
      <c r="E45" s="80">
        <v>27</v>
      </c>
      <c r="F45" s="93" t="s">
        <v>31</v>
      </c>
      <c r="G45" s="94">
        <f>SUM(G42:G44)</f>
        <v>6710</v>
      </c>
      <c r="H45" s="93" t="s">
        <v>31</v>
      </c>
      <c r="I45" s="94">
        <f>SUM(I42:I44)</f>
        <v>13095</v>
      </c>
      <c r="J45" s="95" t="s">
        <v>31</v>
      </c>
      <c r="K45" s="82">
        <f>SUM(K42:K44)</f>
        <v>37251</v>
      </c>
      <c r="L45" s="93" t="s">
        <v>31</v>
      </c>
      <c r="M45" s="84">
        <f>SUM(M42:M44)</f>
        <v>51492</v>
      </c>
      <c r="O45" s="78"/>
      <c r="Q45" s="78"/>
      <c r="S45" s="78"/>
      <c r="U45" s="78"/>
    </row>
    <row r="46" spans="1:21" x14ac:dyDescent="0.2">
      <c r="A46" s="42" t="s">
        <v>48</v>
      </c>
      <c r="B46" s="11"/>
      <c r="C46" s="11"/>
      <c r="D46" s="11"/>
      <c r="E46" s="96"/>
      <c r="F46" s="97"/>
      <c r="G46" s="98"/>
      <c r="H46" s="97"/>
      <c r="I46" s="98"/>
      <c r="J46" s="97"/>
      <c r="K46" s="98"/>
      <c r="L46" s="97"/>
      <c r="M46" s="100"/>
      <c r="O46" s="78"/>
      <c r="Q46" s="78"/>
      <c r="S46" s="78"/>
      <c r="U46" s="78"/>
    </row>
    <row r="47" spans="1:21" x14ac:dyDescent="0.2">
      <c r="A47" s="116" t="s">
        <v>62</v>
      </c>
      <c r="B47" s="117"/>
      <c r="C47" s="117"/>
      <c r="D47" s="11"/>
      <c r="E47" s="101">
        <v>28</v>
      </c>
      <c r="F47" s="93" t="s">
        <v>31</v>
      </c>
      <c r="G47" s="94">
        <f>+G40-G45</f>
        <v>1012894</v>
      </c>
      <c r="H47" s="93" t="s">
        <v>31</v>
      </c>
      <c r="I47" s="94">
        <f>+I40-I45</f>
        <v>980055</v>
      </c>
      <c r="J47" s="93" t="s">
        <v>31</v>
      </c>
      <c r="K47" s="94">
        <f>+K40-K45</f>
        <v>3762278</v>
      </c>
      <c r="L47" s="93" t="s">
        <v>31</v>
      </c>
      <c r="M47" s="94">
        <f>+M40-M45</f>
        <v>4282793</v>
      </c>
      <c r="O47" s="78"/>
      <c r="Q47" s="78"/>
      <c r="S47" s="78"/>
      <c r="U47" s="78"/>
    </row>
    <row r="48" spans="1:21" x14ac:dyDescent="0.2">
      <c r="A48" s="116" t="s">
        <v>63</v>
      </c>
      <c r="B48" s="117"/>
      <c r="C48" s="117"/>
      <c r="D48" s="11"/>
      <c r="E48" s="101">
        <v>29</v>
      </c>
      <c r="F48" s="85"/>
      <c r="G48" s="82">
        <v>0</v>
      </c>
      <c r="H48" s="85"/>
      <c r="I48" s="82">
        <v>0</v>
      </c>
      <c r="J48" s="83"/>
      <c r="K48" s="82">
        <v>0</v>
      </c>
      <c r="L48" s="83"/>
      <c r="M48" s="84">
        <v>0</v>
      </c>
      <c r="O48" s="78"/>
      <c r="Q48" s="78"/>
      <c r="S48" s="78"/>
      <c r="U48" s="78"/>
    </row>
    <row r="49" spans="1:21" x14ac:dyDescent="0.2">
      <c r="A49" s="79" t="s">
        <v>64</v>
      </c>
      <c r="B49" s="11"/>
      <c r="C49" s="11"/>
      <c r="D49" s="11"/>
      <c r="E49" s="118">
        <v>30</v>
      </c>
      <c r="F49" s="119"/>
      <c r="G49" s="82">
        <v>0</v>
      </c>
      <c r="H49" s="120"/>
      <c r="I49" s="82">
        <v>0</v>
      </c>
      <c r="J49" s="121"/>
      <c r="K49" s="82">
        <v>0</v>
      </c>
      <c r="L49" s="120"/>
      <c r="M49" s="84">
        <v>0</v>
      </c>
      <c r="O49" s="78"/>
      <c r="Q49" s="78"/>
      <c r="S49" s="78"/>
      <c r="U49" s="78"/>
    </row>
    <row r="50" spans="1:21" x14ac:dyDescent="0.2">
      <c r="A50" s="79" t="s">
        <v>65</v>
      </c>
      <c r="B50" s="11"/>
      <c r="C50" s="11"/>
      <c r="D50" s="11"/>
      <c r="E50" s="122">
        <v>31</v>
      </c>
      <c r="F50" s="85"/>
      <c r="G50" s="123">
        <f>G40-G45-G48-G49</f>
        <v>1012894</v>
      </c>
      <c r="H50" s="124"/>
      <c r="I50" s="123">
        <f>I40-I45-I48-I49</f>
        <v>980055</v>
      </c>
      <c r="J50" s="83"/>
      <c r="K50" s="123">
        <f>K40-K45-K48-K49</f>
        <v>3762278</v>
      </c>
      <c r="L50" s="124"/>
      <c r="M50" s="125">
        <f>M40-M45-M48-M49</f>
        <v>4282793</v>
      </c>
      <c r="O50" s="78"/>
      <c r="Q50" s="78"/>
      <c r="S50" s="78"/>
      <c r="U50" s="78"/>
    </row>
    <row r="51" spans="1:21" x14ac:dyDescent="0.2">
      <c r="A51" s="79" t="s">
        <v>66</v>
      </c>
      <c r="B51" s="11"/>
      <c r="C51" s="11"/>
      <c r="D51" s="11"/>
      <c r="E51" s="122">
        <v>32</v>
      </c>
      <c r="F51" s="85"/>
      <c r="G51" s="102">
        <v>180135</v>
      </c>
      <c r="H51" s="126"/>
      <c r="I51" s="82">
        <v>136380</v>
      </c>
      <c r="J51" s="106"/>
      <c r="K51" s="82">
        <v>726059</v>
      </c>
      <c r="L51" s="124"/>
      <c r="M51" s="84">
        <v>742007</v>
      </c>
      <c r="O51" s="78"/>
      <c r="Q51" s="78"/>
      <c r="S51" s="78"/>
      <c r="U51" s="78"/>
    </row>
    <row r="52" spans="1:21" x14ac:dyDescent="0.2">
      <c r="A52" s="79" t="s">
        <v>67</v>
      </c>
      <c r="B52" s="11"/>
      <c r="C52" s="11"/>
      <c r="D52" s="11"/>
      <c r="E52" s="122">
        <v>33</v>
      </c>
      <c r="F52" s="76"/>
      <c r="G52" s="107">
        <v>62066</v>
      </c>
      <c r="H52" s="127"/>
      <c r="I52" s="89">
        <v>76571</v>
      </c>
      <c r="J52" s="109"/>
      <c r="K52" s="89">
        <v>165128</v>
      </c>
      <c r="L52" s="124"/>
      <c r="M52" s="84">
        <v>227124</v>
      </c>
      <c r="O52" s="78"/>
      <c r="Q52" s="78"/>
      <c r="S52" s="78"/>
      <c r="U52" s="78"/>
    </row>
    <row r="53" spans="1:21" x14ac:dyDescent="0.2">
      <c r="A53" s="79" t="s">
        <v>68</v>
      </c>
      <c r="B53" s="11"/>
      <c r="C53" s="11"/>
      <c r="D53" s="11"/>
      <c r="E53" s="122">
        <v>34</v>
      </c>
      <c r="F53" s="93" t="s">
        <v>31</v>
      </c>
      <c r="G53" s="128">
        <f>G50-G51-G52</f>
        <v>770693</v>
      </c>
      <c r="H53" s="93" t="s">
        <v>31</v>
      </c>
      <c r="I53" s="128">
        <f>I50-I51-I52</f>
        <v>767104</v>
      </c>
      <c r="J53" s="93" t="s">
        <v>31</v>
      </c>
      <c r="K53" s="128">
        <f>K50-K51-K52</f>
        <v>2871091</v>
      </c>
      <c r="L53" s="129" t="s">
        <v>31</v>
      </c>
      <c r="M53" s="128">
        <f>M50-M51-M52</f>
        <v>3313662</v>
      </c>
      <c r="O53" s="78"/>
      <c r="Q53" s="78"/>
      <c r="S53" s="78"/>
      <c r="U53" s="78"/>
    </row>
    <row r="54" spans="1:21" x14ac:dyDescent="0.2">
      <c r="A54" s="79" t="s">
        <v>69</v>
      </c>
      <c r="B54" s="11"/>
      <c r="C54" s="11"/>
      <c r="D54" s="11"/>
      <c r="E54" s="96"/>
      <c r="F54" s="97"/>
      <c r="G54" s="98"/>
      <c r="H54" s="97"/>
      <c r="I54" s="98"/>
      <c r="J54" s="97"/>
      <c r="K54" s="98"/>
      <c r="L54" s="97"/>
      <c r="M54" s="100"/>
      <c r="O54" s="78"/>
      <c r="Q54" s="78"/>
      <c r="S54" s="78"/>
      <c r="U54" s="78"/>
    </row>
    <row r="55" spans="1:21" x14ac:dyDescent="0.2">
      <c r="A55" s="79" t="s">
        <v>70</v>
      </c>
      <c r="B55" s="11"/>
      <c r="C55" s="11"/>
      <c r="D55" s="11"/>
      <c r="E55" s="118">
        <v>35</v>
      </c>
      <c r="F55" s="93" t="s">
        <v>31</v>
      </c>
      <c r="G55" s="94">
        <v>0</v>
      </c>
      <c r="H55" s="93" t="s">
        <v>31</v>
      </c>
      <c r="I55" s="94">
        <v>0</v>
      </c>
      <c r="J55" s="93" t="s">
        <v>31</v>
      </c>
      <c r="K55" s="94">
        <v>0</v>
      </c>
      <c r="L55" s="129" t="s">
        <v>31</v>
      </c>
      <c r="M55" s="84">
        <v>0</v>
      </c>
      <c r="O55" s="78"/>
      <c r="Q55" s="78"/>
      <c r="S55" s="78"/>
      <c r="U55" s="78"/>
    </row>
    <row r="56" spans="1:21" x14ac:dyDescent="0.2">
      <c r="A56" s="79" t="s">
        <v>71</v>
      </c>
      <c r="B56" s="11"/>
      <c r="C56" s="11"/>
      <c r="D56" s="11"/>
      <c r="E56" s="96"/>
      <c r="F56" s="97"/>
      <c r="G56" s="98"/>
      <c r="H56" s="97"/>
      <c r="I56" s="98"/>
      <c r="J56" s="97"/>
      <c r="K56" s="98"/>
      <c r="L56" s="97"/>
      <c r="M56" s="100"/>
      <c r="O56" s="78"/>
      <c r="Q56" s="78"/>
      <c r="S56" s="78"/>
      <c r="U56" s="78"/>
    </row>
    <row r="57" spans="1:21" x14ac:dyDescent="0.2">
      <c r="A57" s="79" t="s">
        <v>72</v>
      </c>
      <c r="B57" s="11"/>
      <c r="C57" s="11"/>
      <c r="D57" s="11"/>
      <c r="E57" s="118">
        <v>36</v>
      </c>
      <c r="F57" s="130"/>
      <c r="G57" s="89">
        <v>0</v>
      </c>
      <c r="H57" s="131"/>
      <c r="I57" s="89">
        <v>0</v>
      </c>
      <c r="J57" s="132"/>
      <c r="K57" s="89">
        <v>0</v>
      </c>
      <c r="L57" s="131"/>
      <c r="M57" s="133">
        <v>0</v>
      </c>
      <c r="O57" s="78"/>
      <c r="Q57" s="78"/>
      <c r="S57" s="78"/>
      <c r="U57" s="78"/>
    </row>
    <row r="58" spans="1:21" x14ac:dyDescent="0.2">
      <c r="A58" s="79" t="s">
        <v>73</v>
      </c>
      <c r="B58" s="11"/>
      <c r="C58" s="11"/>
      <c r="D58" s="11"/>
      <c r="E58" s="122">
        <v>37</v>
      </c>
      <c r="F58" s="93" t="s">
        <v>31</v>
      </c>
      <c r="G58" s="128">
        <f>G53+G55+G57</f>
        <v>770693</v>
      </c>
      <c r="H58" s="93" t="s">
        <v>31</v>
      </c>
      <c r="I58" s="128">
        <f>I53+I55+I57</f>
        <v>767104</v>
      </c>
      <c r="J58" s="93" t="s">
        <v>31</v>
      </c>
      <c r="K58" s="128">
        <f>K53+K55+K57</f>
        <v>2871091</v>
      </c>
      <c r="L58" s="93" t="s">
        <v>31</v>
      </c>
      <c r="M58" s="128">
        <f>M53+M55+M57</f>
        <v>3313662</v>
      </c>
      <c r="O58" s="78"/>
      <c r="Q58" s="78"/>
      <c r="S58" s="78"/>
      <c r="U58" s="78"/>
    </row>
    <row r="59" spans="1:21" x14ac:dyDescent="0.2">
      <c r="A59" s="79" t="s">
        <v>74</v>
      </c>
      <c r="B59" s="11"/>
      <c r="C59" s="11"/>
      <c r="D59" s="11"/>
      <c r="E59" s="122">
        <v>38</v>
      </c>
      <c r="F59" s="85"/>
      <c r="G59" s="82">
        <v>0</v>
      </c>
      <c r="H59" s="124"/>
      <c r="I59" s="82">
        <v>0</v>
      </c>
      <c r="J59" s="83"/>
      <c r="K59" s="82">
        <v>0</v>
      </c>
      <c r="L59" s="124"/>
      <c r="M59" s="84">
        <v>0</v>
      </c>
      <c r="O59" s="78"/>
      <c r="Q59" s="78"/>
      <c r="S59" s="78"/>
      <c r="U59" s="78"/>
    </row>
    <row r="60" spans="1:21" x14ac:dyDescent="0.2">
      <c r="A60" s="79" t="s">
        <v>75</v>
      </c>
      <c r="B60" s="11"/>
      <c r="C60" s="11"/>
      <c r="D60" s="11"/>
      <c r="E60" s="122">
        <v>39</v>
      </c>
      <c r="F60" s="85"/>
      <c r="G60" s="82">
        <v>0</v>
      </c>
      <c r="H60" s="124"/>
      <c r="I60" s="82">
        <v>0</v>
      </c>
      <c r="J60" s="83"/>
      <c r="K60" s="82">
        <v>0</v>
      </c>
      <c r="L60" s="124"/>
      <c r="M60" s="84">
        <v>0</v>
      </c>
      <c r="O60" s="78"/>
      <c r="Q60" s="78"/>
      <c r="S60" s="78"/>
      <c r="U60" s="78"/>
    </row>
    <row r="61" spans="1:21" x14ac:dyDescent="0.2">
      <c r="A61" s="79" t="s">
        <v>76</v>
      </c>
      <c r="B61" s="11"/>
      <c r="C61" s="11"/>
      <c r="D61" s="11"/>
      <c r="E61" s="122">
        <v>40</v>
      </c>
      <c r="F61" s="85" t="s">
        <v>12</v>
      </c>
      <c r="G61" s="82">
        <v>0</v>
      </c>
      <c r="H61" s="124"/>
      <c r="I61" s="82">
        <v>0</v>
      </c>
      <c r="J61" s="83"/>
      <c r="K61" s="82">
        <v>0</v>
      </c>
      <c r="L61" s="124"/>
      <c r="M61" s="84">
        <v>0</v>
      </c>
      <c r="O61" s="78"/>
      <c r="Q61" s="78"/>
      <c r="S61" s="78"/>
      <c r="U61" s="78"/>
    </row>
    <row r="62" spans="1:21" x14ac:dyDescent="0.2">
      <c r="A62" s="79" t="s">
        <v>77</v>
      </c>
      <c r="B62" s="11"/>
      <c r="C62" s="11"/>
      <c r="D62" s="11"/>
      <c r="E62" s="96"/>
      <c r="F62" s="97"/>
      <c r="G62" s="98"/>
      <c r="H62" s="97"/>
      <c r="I62" s="98"/>
      <c r="J62" s="97"/>
      <c r="K62" s="98"/>
      <c r="L62" s="97"/>
      <c r="M62" s="100"/>
      <c r="O62" s="78"/>
      <c r="Q62" s="78"/>
      <c r="S62" s="78"/>
      <c r="U62" s="78"/>
    </row>
    <row r="63" spans="1:21" x14ac:dyDescent="0.2">
      <c r="A63" s="79" t="s">
        <v>78</v>
      </c>
      <c r="B63" s="37"/>
      <c r="C63" s="11"/>
      <c r="D63" s="11"/>
      <c r="E63" s="118">
        <v>41</v>
      </c>
      <c r="F63" s="130"/>
      <c r="G63" s="89">
        <v>0</v>
      </c>
      <c r="H63" s="131"/>
      <c r="I63" s="89">
        <v>0</v>
      </c>
      <c r="J63" s="134"/>
      <c r="K63" s="89">
        <v>0</v>
      </c>
      <c r="L63" s="131"/>
      <c r="M63" s="133">
        <v>0</v>
      </c>
      <c r="O63" s="78"/>
      <c r="Q63" s="78"/>
      <c r="S63" s="78"/>
      <c r="U63" s="78"/>
    </row>
    <row r="64" spans="1:21" x14ac:dyDescent="0.2">
      <c r="A64" s="79" t="s">
        <v>79</v>
      </c>
      <c r="B64" s="11"/>
      <c r="C64" s="11"/>
      <c r="D64" s="11"/>
      <c r="E64" s="122">
        <v>42</v>
      </c>
      <c r="F64" s="93" t="s">
        <v>31</v>
      </c>
      <c r="G64" s="128">
        <f>G58+SUM(G59:G61)-G63</f>
        <v>770693</v>
      </c>
      <c r="H64" s="93" t="s">
        <v>31</v>
      </c>
      <c r="I64" s="128">
        <f>I58-SUM(I59:I61)-I63</f>
        <v>767104</v>
      </c>
      <c r="J64" s="93" t="s">
        <v>31</v>
      </c>
      <c r="K64" s="128">
        <f>K58+SUM(K59:K61)-K63</f>
        <v>2871091</v>
      </c>
      <c r="L64" s="93" t="s">
        <v>31</v>
      </c>
      <c r="M64" s="128">
        <f>M58+SUM(M59:M61)-M63</f>
        <v>3313662</v>
      </c>
      <c r="O64" s="78"/>
      <c r="Q64" s="78"/>
      <c r="S64" s="78"/>
      <c r="U64" s="78"/>
    </row>
    <row r="65" spans="1:21" x14ac:dyDescent="0.2">
      <c r="A65" s="79" t="s">
        <v>80</v>
      </c>
      <c r="B65" s="11"/>
      <c r="C65" s="11"/>
      <c r="D65" s="11"/>
      <c r="E65" s="122">
        <v>43</v>
      </c>
      <c r="F65" s="76"/>
      <c r="G65" s="89">
        <v>25</v>
      </c>
      <c r="H65" s="135"/>
      <c r="I65" s="89">
        <v>-2964</v>
      </c>
      <c r="J65" s="111"/>
      <c r="K65" s="89">
        <v>114</v>
      </c>
      <c r="L65" s="135"/>
      <c r="M65" s="133">
        <v>23</v>
      </c>
      <c r="O65" s="78"/>
      <c r="Q65" s="78"/>
      <c r="S65" s="78"/>
      <c r="U65" s="78"/>
    </row>
    <row r="66" spans="1:21" x14ac:dyDescent="0.2">
      <c r="A66" s="79" t="s">
        <v>81</v>
      </c>
      <c r="B66" s="11"/>
      <c r="C66" s="11"/>
      <c r="D66" s="11"/>
      <c r="E66" s="122">
        <v>44</v>
      </c>
      <c r="F66" s="93" t="s">
        <v>31</v>
      </c>
      <c r="G66" s="94">
        <f>+G64-G65</f>
        <v>770668</v>
      </c>
      <c r="H66" s="93" t="s">
        <v>31</v>
      </c>
      <c r="I66" s="94">
        <f>+I64-I65</f>
        <v>770068</v>
      </c>
      <c r="J66" s="93" t="s">
        <v>31</v>
      </c>
      <c r="K66" s="94">
        <f>+K64-K65</f>
        <v>2870977</v>
      </c>
      <c r="L66" s="93" t="s">
        <v>31</v>
      </c>
      <c r="M66" s="94">
        <f>+M64-M65</f>
        <v>3313639</v>
      </c>
      <c r="O66" s="78"/>
      <c r="Q66" s="78"/>
      <c r="S66" s="78"/>
      <c r="U66" s="78"/>
    </row>
    <row r="67" spans="1:21" x14ac:dyDescent="0.2">
      <c r="A67" s="79" t="s">
        <v>82</v>
      </c>
      <c r="B67" s="11"/>
      <c r="C67" s="11"/>
      <c r="D67" s="11"/>
      <c r="E67" s="122">
        <v>45</v>
      </c>
      <c r="F67" s="85"/>
      <c r="G67" s="82">
        <v>85.05</v>
      </c>
      <c r="H67" s="124"/>
      <c r="I67" s="82">
        <v>84.99</v>
      </c>
      <c r="J67" s="83"/>
      <c r="K67" s="82">
        <v>316.85000000000002</v>
      </c>
      <c r="L67" s="124"/>
      <c r="M67" s="84">
        <v>365.7</v>
      </c>
      <c r="O67" s="78"/>
      <c r="Q67" s="78"/>
      <c r="S67" s="78"/>
      <c r="U67" s="78"/>
    </row>
    <row r="68" spans="1:21" x14ac:dyDescent="0.2">
      <c r="A68" s="79" t="s">
        <v>83</v>
      </c>
      <c r="B68" s="11"/>
      <c r="C68" s="11"/>
      <c r="D68" s="11"/>
      <c r="E68" s="122">
        <v>46</v>
      </c>
      <c r="F68" s="85"/>
      <c r="G68" s="82">
        <v>85.05</v>
      </c>
      <c r="H68" s="124"/>
      <c r="I68" s="82">
        <v>84.99</v>
      </c>
      <c r="J68" s="83"/>
      <c r="K68" s="82">
        <v>316.85000000000002</v>
      </c>
      <c r="L68" s="124"/>
      <c r="M68" s="84">
        <v>365.7</v>
      </c>
      <c r="O68" s="78"/>
      <c r="Q68" s="78"/>
      <c r="S68" s="78"/>
      <c r="U68" s="78"/>
    </row>
    <row r="69" spans="1:21" x14ac:dyDescent="0.2">
      <c r="A69" s="79" t="s">
        <v>84</v>
      </c>
      <c r="B69" s="11"/>
      <c r="C69" s="11"/>
      <c r="D69" s="11"/>
      <c r="E69" s="122">
        <v>47</v>
      </c>
      <c r="F69" s="85"/>
      <c r="G69" s="82">
        <v>249999.99999999997</v>
      </c>
      <c r="H69" s="124"/>
      <c r="I69" s="82">
        <v>250057.58475000001</v>
      </c>
      <c r="J69" s="83"/>
      <c r="K69" s="82">
        <v>1000000</v>
      </c>
      <c r="L69" s="124"/>
      <c r="M69" s="84">
        <v>1000198.27735</v>
      </c>
      <c r="O69" s="78"/>
      <c r="Q69" s="78"/>
      <c r="S69" s="78"/>
      <c r="U69" s="78"/>
    </row>
    <row r="70" spans="1:21" x14ac:dyDescent="0.2">
      <c r="A70" s="79" t="s">
        <v>85</v>
      </c>
      <c r="B70" s="11"/>
      <c r="C70" s="11"/>
      <c r="D70" s="11"/>
      <c r="E70" s="122">
        <v>48</v>
      </c>
      <c r="F70" s="81"/>
      <c r="G70" s="82">
        <v>0</v>
      </c>
      <c r="H70" s="124"/>
      <c r="I70" s="82">
        <v>0</v>
      </c>
      <c r="J70" s="83"/>
      <c r="K70" s="82">
        <v>0</v>
      </c>
      <c r="L70" s="124"/>
      <c r="M70" s="84">
        <v>0</v>
      </c>
      <c r="O70" s="78"/>
      <c r="Q70" s="78"/>
      <c r="S70" s="78"/>
      <c r="U70" s="78"/>
    </row>
    <row r="71" spans="1:21" x14ac:dyDescent="0.2">
      <c r="A71" s="42" t="s">
        <v>86</v>
      </c>
      <c r="B71" s="11"/>
      <c r="C71" s="11"/>
      <c r="D71" s="11"/>
      <c r="E71" s="96"/>
      <c r="F71" s="97"/>
      <c r="G71" s="98"/>
      <c r="H71" s="97"/>
      <c r="I71" s="98"/>
      <c r="J71" s="97"/>
      <c r="K71" s="98"/>
      <c r="L71" s="97"/>
      <c r="M71" s="100"/>
      <c r="O71" s="78"/>
      <c r="Q71" s="78"/>
      <c r="S71" s="78"/>
      <c r="U71" s="78"/>
    </row>
    <row r="72" spans="1:21" x14ac:dyDescent="0.2">
      <c r="A72" s="79" t="s">
        <v>87</v>
      </c>
      <c r="B72" s="11"/>
      <c r="C72" s="11"/>
      <c r="D72" s="11"/>
      <c r="E72" s="118">
        <v>49</v>
      </c>
      <c r="F72" s="136"/>
      <c r="G72" s="137">
        <f>G31/G20*100</f>
        <v>64.507561257480802</v>
      </c>
      <c r="H72" s="138"/>
      <c r="I72" s="137">
        <f>I31/I20*100</f>
        <v>68.344319136177049</v>
      </c>
      <c r="J72" s="139"/>
      <c r="K72" s="137">
        <f>K31/K20*100</f>
        <v>65.875380253162987</v>
      </c>
      <c r="L72" s="138"/>
      <c r="M72" s="140">
        <f>M31/M20*100</f>
        <v>67.089812214003658</v>
      </c>
      <c r="O72" s="78"/>
      <c r="Q72" s="78"/>
      <c r="S72" s="78"/>
      <c r="U72" s="78"/>
    </row>
    <row r="73" spans="1:21" x14ac:dyDescent="0.2">
      <c r="A73" s="79" t="s">
        <v>88</v>
      </c>
      <c r="B73" s="11"/>
      <c r="C73" s="11"/>
      <c r="D73" s="11"/>
      <c r="E73" s="122">
        <v>50</v>
      </c>
      <c r="F73" s="85"/>
      <c r="G73" s="141">
        <f>(G24+G27)/G20*100</f>
        <v>25.011313375787854</v>
      </c>
      <c r="H73" s="142"/>
      <c r="I73" s="141">
        <f>(I24+I27)/I20*100</f>
        <v>24.05960304307748</v>
      </c>
      <c r="J73" s="143"/>
      <c r="K73" s="141">
        <f>(K24+K27)/K20*100</f>
        <v>25.849448870753921</v>
      </c>
      <c r="L73" s="142"/>
      <c r="M73" s="144">
        <f>(M24+M27)/M20*100</f>
        <v>24.462745836933628</v>
      </c>
      <c r="O73" s="78"/>
      <c r="Q73" s="78"/>
      <c r="S73" s="78"/>
      <c r="U73" s="78"/>
    </row>
    <row r="74" spans="1:21" x14ac:dyDescent="0.2">
      <c r="A74" s="79" t="s">
        <v>89</v>
      </c>
      <c r="B74" s="11"/>
      <c r="C74" s="11"/>
      <c r="D74" s="11"/>
      <c r="E74" s="145">
        <v>51</v>
      </c>
      <c r="F74" s="146"/>
      <c r="G74" s="147">
        <f>(G28+G29)/G20*100</f>
        <v>26.116755490891553</v>
      </c>
      <c r="H74" s="148"/>
      <c r="I74" s="147">
        <f>(I28+I29)/I20*100</f>
        <v>29.788266599584322</v>
      </c>
      <c r="J74" s="149"/>
      <c r="K74" s="147">
        <f>(K28+K29)/K20*100</f>
        <v>26.420022770534057</v>
      </c>
      <c r="L74" s="148"/>
      <c r="M74" s="150">
        <f>(M28+M29)/M20*100</f>
        <v>28.956301645971394</v>
      </c>
      <c r="O74" s="78"/>
      <c r="Q74" s="78"/>
      <c r="S74" s="78"/>
      <c r="U74" s="78"/>
    </row>
    <row r="75" spans="1:21" x14ac:dyDescent="0.2">
      <c r="A75" s="151"/>
      <c r="B75" s="152"/>
      <c r="C75" s="152"/>
      <c r="D75" s="153"/>
      <c r="E75" s="17"/>
      <c r="F75" s="11"/>
      <c r="G75" s="11"/>
      <c r="H75" s="11"/>
      <c r="I75" s="11"/>
      <c r="J75" s="11"/>
      <c r="K75" s="11"/>
      <c r="L75" s="11"/>
      <c r="M75" s="32"/>
      <c r="O75" s="78"/>
      <c r="Q75" s="78"/>
      <c r="S75" s="78"/>
      <c r="U75" s="78"/>
    </row>
    <row r="76" spans="1:21" x14ac:dyDescent="0.2">
      <c r="A76" s="79" t="s">
        <v>90</v>
      </c>
      <c r="B76" s="11"/>
      <c r="C76" s="11"/>
      <c r="D76" s="11"/>
      <c r="E76" s="96"/>
      <c r="F76" s="97"/>
      <c r="G76" s="98"/>
      <c r="H76" s="97"/>
      <c r="I76" s="98"/>
      <c r="J76" s="97"/>
      <c r="K76" s="98"/>
      <c r="L76" s="97"/>
      <c r="M76" s="100"/>
      <c r="O76" s="78"/>
      <c r="Q76" s="78"/>
      <c r="S76" s="78"/>
      <c r="U76" s="78"/>
    </row>
    <row r="77" spans="1:21" x14ac:dyDescent="0.2">
      <c r="A77" s="79" t="s">
        <v>91</v>
      </c>
      <c r="B77" s="11"/>
      <c r="C77" s="11"/>
      <c r="D77" s="11"/>
      <c r="E77" s="80">
        <v>52</v>
      </c>
      <c r="F77" s="81" t="s">
        <v>31</v>
      </c>
      <c r="G77" s="123">
        <f>G33</f>
        <v>977241</v>
      </c>
      <c r="H77" s="154" t="s">
        <v>31</v>
      </c>
      <c r="I77" s="123">
        <f>I33</f>
        <v>888417</v>
      </c>
      <c r="J77" s="83" t="s">
        <v>31</v>
      </c>
      <c r="K77" s="155">
        <f>K33</f>
        <v>3515188</v>
      </c>
      <c r="L77" s="154" t="s">
        <v>31</v>
      </c>
      <c r="M77" s="156">
        <f>M33</f>
        <v>3821687</v>
      </c>
      <c r="O77" s="78"/>
      <c r="Q77" s="78"/>
      <c r="S77" s="78"/>
      <c r="U77" s="78"/>
    </row>
    <row r="78" spans="1:21" x14ac:dyDescent="0.2">
      <c r="A78" s="79" t="s">
        <v>92</v>
      </c>
      <c r="B78" s="11"/>
      <c r="C78" s="11"/>
      <c r="D78" s="11"/>
      <c r="E78" s="80">
        <v>53</v>
      </c>
      <c r="F78" s="85" t="s">
        <v>12</v>
      </c>
      <c r="G78" s="123">
        <f>-G51</f>
        <v>-180135</v>
      </c>
      <c r="H78" s="154"/>
      <c r="I78" s="123">
        <f>-I51</f>
        <v>-136380</v>
      </c>
      <c r="J78" s="83"/>
      <c r="K78" s="123">
        <f>-K51</f>
        <v>-726059</v>
      </c>
      <c r="L78" s="154"/>
      <c r="M78" s="125">
        <f>-M51</f>
        <v>-742007</v>
      </c>
      <c r="O78" s="78"/>
      <c r="Q78" s="78"/>
      <c r="S78" s="78"/>
      <c r="U78" s="78"/>
    </row>
    <row r="79" spans="1:21" x14ac:dyDescent="0.2">
      <c r="A79" s="79" t="s">
        <v>93</v>
      </c>
      <c r="B79" s="11"/>
      <c r="C79" s="11"/>
      <c r="D79" s="11"/>
      <c r="E79" s="80">
        <v>54</v>
      </c>
      <c r="F79" s="85"/>
      <c r="G79" s="123">
        <f>-G52</f>
        <v>-62066</v>
      </c>
      <c r="H79" s="154"/>
      <c r="I79" s="123">
        <f>-I52</f>
        <v>-76571</v>
      </c>
      <c r="J79" s="83"/>
      <c r="K79" s="123">
        <f>-K52</f>
        <v>-165128</v>
      </c>
      <c r="L79" s="154"/>
      <c r="M79" s="125">
        <f>-M52</f>
        <v>-227124</v>
      </c>
      <c r="O79" s="78"/>
      <c r="Q79" s="78"/>
      <c r="S79" s="78"/>
      <c r="U79" s="78"/>
    </row>
    <row r="80" spans="1:21" x14ac:dyDescent="0.2">
      <c r="A80" s="79" t="s">
        <v>94</v>
      </c>
      <c r="B80" s="11"/>
      <c r="C80" s="11"/>
      <c r="D80" s="11"/>
      <c r="E80" s="80">
        <v>55</v>
      </c>
      <c r="F80" s="157"/>
      <c r="G80" s="82">
        <v>-10664</v>
      </c>
      <c r="H80" s="154"/>
      <c r="I80" s="82">
        <v>-11516</v>
      </c>
      <c r="J80" s="83"/>
      <c r="K80" s="82">
        <v>-45625</v>
      </c>
      <c r="L80" s="154"/>
      <c r="M80" s="84">
        <v>-48624</v>
      </c>
      <c r="O80" s="78"/>
      <c r="Q80" s="78"/>
      <c r="S80" s="78"/>
      <c r="U80" s="78"/>
    </row>
    <row r="81" spans="1:21" x14ac:dyDescent="0.2">
      <c r="A81" s="79" t="s">
        <v>95</v>
      </c>
      <c r="B81" s="11"/>
      <c r="C81" s="11"/>
      <c r="D81" s="11"/>
      <c r="E81" s="80">
        <v>56</v>
      </c>
      <c r="F81" s="157"/>
      <c r="G81" s="82">
        <v>8407</v>
      </c>
      <c r="H81" s="154"/>
      <c r="I81" s="82">
        <v>10693</v>
      </c>
      <c r="J81" s="83"/>
      <c r="K81" s="82">
        <v>34259</v>
      </c>
      <c r="L81" s="154"/>
      <c r="M81" s="84">
        <v>33925</v>
      </c>
      <c r="O81" s="78"/>
      <c r="Q81" s="78"/>
      <c r="S81" s="78"/>
      <c r="U81" s="78"/>
    </row>
    <row r="82" spans="1:21" x14ac:dyDescent="0.2">
      <c r="A82" s="79" t="s">
        <v>96</v>
      </c>
      <c r="B82" s="11"/>
      <c r="C82" s="11"/>
      <c r="D82" s="11"/>
      <c r="E82" s="80">
        <v>57</v>
      </c>
      <c r="F82" s="81" t="s">
        <v>31</v>
      </c>
      <c r="G82" s="123">
        <f>G77+SUM(G78:G81)</f>
        <v>732783</v>
      </c>
      <c r="H82" s="154" t="s">
        <v>31</v>
      </c>
      <c r="I82" s="125">
        <f>I77+SUM(I78:I81)</f>
        <v>674643</v>
      </c>
      <c r="J82" s="83" t="s">
        <v>31</v>
      </c>
      <c r="K82" s="155">
        <f>K77+SUM(K78:K81)</f>
        <v>2612635</v>
      </c>
      <c r="L82" s="154" t="s">
        <v>31</v>
      </c>
      <c r="M82" s="156">
        <f>M77+SUM(M78:M81)</f>
        <v>2837857</v>
      </c>
      <c r="O82" s="78"/>
      <c r="Q82" s="78"/>
      <c r="S82" s="78"/>
      <c r="U82" s="78"/>
    </row>
    <row r="83" spans="1:21" x14ac:dyDescent="0.2">
      <c r="A83" s="158"/>
      <c r="B83" s="21"/>
      <c r="C83" s="21"/>
      <c r="D83" s="21"/>
      <c r="E83" s="159"/>
      <c r="F83" s="160"/>
      <c r="G83" s="160"/>
      <c r="H83" s="160"/>
      <c r="I83" s="160"/>
      <c r="J83" s="160"/>
      <c r="K83" s="160"/>
      <c r="L83" s="61"/>
      <c r="M83" s="62"/>
      <c r="P83" s="161"/>
    </row>
    <row r="84" spans="1:21" x14ac:dyDescent="0.2">
      <c r="A84" s="162" t="s">
        <v>97</v>
      </c>
      <c r="B84" s="163"/>
      <c r="C84" s="163"/>
      <c r="D84" s="163"/>
      <c r="E84" s="163"/>
      <c r="F84" s="163"/>
      <c r="G84" s="163"/>
      <c r="H84" s="163"/>
      <c r="I84" s="163"/>
      <c r="J84" s="163"/>
      <c r="K84" s="163"/>
      <c r="L84" s="163"/>
      <c r="M84" s="164"/>
    </row>
    <row r="85" spans="1:21" ht="27" customHeight="1" x14ac:dyDescent="0.2">
      <c r="A85" s="165" t="s">
        <v>98</v>
      </c>
      <c r="B85" s="166"/>
      <c r="C85" s="166"/>
      <c r="D85" s="166"/>
      <c r="E85" s="166"/>
      <c r="F85" s="166"/>
      <c r="G85" s="166"/>
      <c r="H85" s="166"/>
      <c r="I85" s="166"/>
      <c r="J85" s="166"/>
      <c r="K85" s="166"/>
      <c r="L85" s="166"/>
      <c r="M85" s="167"/>
    </row>
    <row r="86" spans="1:21" ht="118.5" customHeight="1" x14ac:dyDescent="0.2">
      <c r="A86" s="168" t="s">
        <v>99</v>
      </c>
      <c r="B86" s="169"/>
      <c r="C86" s="169"/>
      <c r="D86" s="169"/>
      <c r="E86" s="169"/>
      <c r="F86" s="169"/>
      <c r="G86" s="169"/>
      <c r="H86" s="169"/>
      <c r="I86" s="169"/>
      <c r="J86" s="169"/>
      <c r="K86" s="169"/>
      <c r="L86" s="169"/>
      <c r="M86" s="170"/>
    </row>
    <row r="87" spans="1:21" ht="15" customHeight="1" x14ac:dyDescent="0.2">
      <c r="A87" s="162" t="s">
        <v>100</v>
      </c>
      <c r="B87" s="163"/>
      <c r="C87" s="163"/>
      <c r="D87" s="163"/>
      <c r="E87" s="163"/>
      <c r="F87" s="163"/>
      <c r="G87" s="163"/>
      <c r="H87" s="163"/>
      <c r="I87" s="163"/>
      <c r="J87" s="163"/>
      <c r="K87" s="163"/>
      <c r="L87" s="163"/>
      <c r="M87" s="164"/>
    </row>
    <row r="88" spans="1:21" ht="40.5" customHeight="1" x14ac:dyDescent="0.2">
      <c r="A88" s="165" t="s">
        <v>101</v>
      </c>
      <c r="B88" s="166"/>
      <c r="C88" s="166"/>
      <c r="D88" s="166"/>
      <c r="E88" s="166"/>
      <c r="F88" s="166"/>
      <c r="G88" s="166"/>
      <c r="H88" s="166"/>
      <c r="I88" s="166"/>
      <c r="J88" s="166"/>
      <c r="K88" s="166"/>
      <c r="L88" s="166"/>
      <c r="M88" s="167"/>
    </row>
    <row r="89" spans="1:21" x14ac:dyDescent="0.2">
      <c r="A89" s="171"/>
      <c r="C89" s="172"/>
      <c r="D89" s="173"/>
      <c r="E89" s="172"/>
      <c r="F89" s="174"/>
      <c r="G89" s="174"/>
      <c r="H89" s="172"/>
      <c r="I89" s="174"/>
      <c r="J89" s="174"/>
      <c r="K89" s="174"/>
      <c r="L89" s="174"/>
      <c r="M89" s="175"/>
    </row>
    <row r="90" spans="1:21" x14ac:dyDescent="0.2">
      <c r="A90" s="176" t="s">
        <v>102</v>
      </c>
      <c r="B90" s="71" t="s">
        <v>103</v>
      </c>
      <c r="C90" s="71"/>
      <c r="D90" s="37"/>
      <c r="E90" s="177"/>
      <c r="F90" s="178"/>
      <c r="G90" s="178"/>
      <c r="H90" s="37"/>
      <c r="I90" s="37"/>
      <c r="J90" s="179"/>
      <c r="K90" s="37"/>
      <c r="L90" s="179"/>
      <c r="M90" s="180"/>
    </row>
    <row r="91" spans="1:21" x14ac:dyDescent="0.2">
      <c r="A91" s="181"/>
      <c r="B91" s="182"/>
      <c r="C91" s="182"/>
      <c r="D91" s="178"/>
      <c r="E91" s="178"/>
      <c r="F91" s="178"/>
      <c r="G91" s="178"/>
      <c r="H91" s="178"/>
      <c r="I91" s="178"/>
      <c r="J91" s="178"/>
      <c r="K91" s="178"/>
      <c r="L91" s="178"/>
      <c r="M91" s="183"/>
    </row>
    <row r="92" spans="1:21" x14ac:dyDescent="0.2">
      <c r="A92" s="176" t="s">
        <v>104</v>
      </c>
      <c r="B92" s="71" t="s">
        <v>105</v>
      </c>
      <c r="C92" s="71"/>
      <c r="D92" s="37"/>
      <c r="E92" s="173"/>
      <c r="F92" s="37"/>
      <c r="G92" s="37"/>
      <c r="H92" s="37"/>
      <c r="I92" s="37"/>
      <c r="J92" s="37"/>
      <c r="K92" s="37"/>
      <c r="L92" s="37"/>
      <c r="M92" s="180"/>
    </row>
    <row r="93" spans="1:21" x14ac:dyDescent="0.2">
      <c r="A93" s="176"/>
      <c r="B93" s="37"/>
      <c r="C93" s="37"/>
      <c r="D93" s="37"/>
      <c r="E93" s="173"/>
      <c r="F93" s="37"/>
      <c r="G93" s="37"/>
      <c r="H93" s="37"/>
      <c r="I93" s="37"/>
      <c r="J93" s="37"/>
      <c r="K93" s="37"/>
      <c r="L93" s="37"/>
      <c r="M93" s="180"/>
    </row>
    <row r="94" spans="1:21" ht="12.75" customHeight="1" x14ac:dyDescent="0.2">
      <c r="A94" s="176" t="s">
        <v>106</v>
      </c>
      <c r="B94" s="196">
        <v>44225</v>
      </c>
      <c r="C94" s="197"/>
      <c r="D94" s="184"/>
      <c r="E94" s="184"/>
      <c r="F94" s="185" t="s">
        <v>107</v>
      </c>
      <c r="G94" s="186" t="s">
        <v>108</v>
      </c>
      <c r="H94" s="186"/>
      <c r="I94" s="186"/>
      <c r="J94" s="178"/>
      <c r="K94" s="187" t="s">
        <v>109</v>
      </c>
      <c r="L94" s="187"/>
      <c r="M94" s="188" t="s">
        <v>110</v>
      </c>
    </row>
    <row r="95" spans="1:21" x14ac:dyDescent="0.2">
      <c r="A95" s="79"/>
      <c r="B95" s="37"/>
      <c r="C95" s="37"/>
      <c r="D95" s="37"/>
      <c r="E95" s="173"/>
      <c r="F95" s="37"/>
      <c r="G95" s="37"/>
      <c r="H95" s="37"/>
      <c r="I95" s="172"/>
      <c r="J95" s="172"/>
      <c r="K95" s="172"/>
      <c r="L95" s="37"/>
      <c r="M95" s="180"/>
    </row>
    <row r="96" spans="1:21" x14ac:dyDescent="0.2">
      <c r="A96" s="189"/>
      <c r="B96" s="190"/>
      <c r="C96" s="190"/>
      <c r="D96" s="190"/>
      <c r="E96" s="191"/>
      <c r="F96" s="190"/>
      <c r="G96" s="190"/>
      <c r="H96" s="190"/>
      <c r="I96" s="192"/>
      <c r="J96" s="193"/>
      <c r="K96" s="193"/>
      <c r="L96" s="190"/>
      <c r="M96" s="194"/>
    </row>
  </sheetData>
  <sheetProtection formatCells="0" formatColumns="0" formatRows="0"/>
  <protectedRanges>
    <protectedRange sqref="E4:E5" name="Year"/>
    <protectedRange sqref="B90 C89" name="Officer"/>
    <protectedRange sqref="J80:J81 L80:L81 H80:H81" name="Lease"/>
    <protectedRange sqref="J43:J44 L43:L44 H43:H44" name="IntExp"/>
    <protectedRange sqref="H39 J39 L39" name="MiscDed"/>
    <protectedRange sqref="H37 J37 L37" name="IncAffil"/>
    <protectedRange sqref="H34 J34 L34" name="OthInc"/>
    <protectedRange sqref="J28:J30 L28:L30 H28:H30" name="Trans GA"/>
    <protectedRange sqref="J25:J26 L25:L26 H25:H26" name="Equipment"/>
    <protectedRange sqref="J23 L23 H23" name="Way"/>
    <protectedRange sqref="K22:K23 K28:K30 K25:K26 K34 K36:K37 K42:K44 K51:K52 K55 K57 K63 K59:K61 K80:K81 G22:G23 G25:G26 G28:G30 G34 G36:G37 G39 G42:G44 G51:G52 G55 G57 G59:G61 G63 G80:G81 I22:I23 I34 I36:I37 I42:I44 I55 I57 I63 I80:I81 G15:M19 M22:M23 M34 I39 M39 M42:M44 M49 M51:M52 M55 M57 M59:M61 M63 M80:M81 I51:I52 I59:I61 M36:M37 G65:G70 G47:G49 G20 I20 K20 I47:I49 K47:K49 M47 I65:I70 K65:K70 M65:M70 M20 I25:I26 M25:M26 I28:I30 M28:M30 K39" name="Revenue"/>
    <protectedRange sqref="H49 J49 L49" name="Unusual"/>
    <protectedRange sqref="J51:J52 L51:L52 H51:H52" name="Taxes"/>
    <protectedRange sqref="H57 J57 L57" name="DiscoGain"/>
    <protectedRange sqref="H59:H61 J59:J61 L59:L61" name="Extraordinary"/>
    <protectedRange sqref="H63 L63 J63" name="CumEff"/>
    <protectedRange sqref="J69:J70 L69:L70 H69:H70" name="Dividends"/>
    <protectedRange sqref="I95:K95" name="Signator"/>
    <protectedRange sqref="C5" name="Quarter_1_1"/>
  </protectedRanges>
  <mergeCells count="28">
    <mergeCell ref="A88:M88"/>
    <mergeCell ref="B90:C90"/>
    <mergeCell ref="B92:C92"/>
    <mergeCell ref="B94:C94"/>
    <mergeCell ref="G94:I94"/>
    <mergeCell ref="K94:L94"/>
    <mergeCell ref="A48:C48"/>
    <mergeCell ref="E83:M83"/>
    <mergeCell ref="A84:M84"/>
    <mergeCell ref="A85:M85"/>
    <mergeCell ref="A86:M86"/>
    <mergeCell ref="A87:M87"/>
    <mergeCell ref="A13:D13"/>
    <mergeCell ref="F13:G13"/>
    <mergeCell ref="H13:I13"/>
    <mergeCell ref="J13:K13"/>
    <mergeCell ref="L13:M13"/>
    <mergeCell ref="A47:C47"/>
    <mergeCell ref="F1:M1"/>
    <mergeCell ref="F2:M2"/>
    <mergeCell ref="E4:E5"/>
    <mergeCell ref="F11:I11"/>
    <mergeCell ref="J11:M11"/>
    <mergeCell ref="A12:D12"/>
    <mergeCell ref="F12:G12"/>
    <mergeCell ref="H12:I12"/>
    <mergeCell ref="J12:K12"/>
    <mergeCell ref="L12:M12"/>
  </mergeCells>
  <printOptions horizontalCentered="1"/>
  <pageMargins left="0.5" right="0.5" top="0.5" bottom="0.5" header="0.5" footer="0.5"/>
  <pageSetup scale="43" fitToHeight="0" orientation="portrait" r:id="rId1"/>
  <headerFooter alignWithMargins="0"/>
  <rowBreaks count="1" manualBreakCount="1">
    <brk id="8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RE&amp;I</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Williams</dc:creator>
  <cp:lastModifiedBy>Leslie Williams</cp:lastModifiedBy>
  <dcterms:created xsi:type="dcterms:W3CDTF">2021-01-29T15:56:47Z</dcterms:created>
  <dcterms:modified xsi:type="dcterms:W3CDTF">2021-01-29T16:00:25Z</dcterms:modified>
</cp:coreProperties>
</file>