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4Q15" sheetId="1" r:id="rId1"/>
  </sheets>
  <definedNames>
    <definedName name="PAGE1">'REI4Q15'!$A$2:$L$67</definedName>
    <definedName name="PAGE2">'REI4Q15'!$A$71:$L$141</definedName>
    <definedName name="_xlnm.Print_Area" localSheetId="0">'REI4Q15'!$A$71:$K$145</definedName>
  </definedNames>
  <calcPr fullCalcOnLoad="1"/>
</workbook>
</file>

<file path=xl/sharedStrings.xml><?xml version="1.0" encoding="utf-8"?>
<sst xmlns="http://schemas.openxmlformats.org/spreadsheetml/2006/main" count="181" uniqueCount="159">
  <si>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</si>
  <si>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</si>
  <si>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</si>
  <si>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</si>
  <si>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</si>
  <si>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</si>
  <si>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</si>
  <si>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</si>
  <si>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</si>
  <si>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</si>
  <si>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</si>
  <si>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</si>
  <si>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</si>
  <si>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</si>
  <si>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</si>
  <si>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</si>
  <si>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</si>
  <si>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</si>
  <si>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</si>
  <si>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</si>
  <si>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</si>
  <si>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</si>
  <si>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</si>
  <si>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</si>
  <si>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</si>
  <si>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</si>
  <si>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</si>
  <si>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</si>
  <si>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</si>
  <si>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</si>
  <si>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</si>
  <si>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</si>
  <si>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</si>
  <si>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</si>
  <si>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</si>
  <si>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</si>
  <si>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</si>
  <si>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</si>
  <si>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</si>
  <si>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</si>
  <si>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</si>
  <si>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</si>
  <si>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</si>
  <si>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</si>
  <si>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</si>
  <si>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</si>
  <si>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</si>
  <si>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</si>
  <si>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</si>
  <si>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</si>
  <si>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</si>
  <si>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</si>
  <si>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</si>
  <si>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</si>
  <si>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</si>
  <si>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</si>
  <si>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</si>
  <si>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</si>
  <si>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</si>
  <si>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</si>
  <si>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</si>
  <si>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</si>
  <si>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</si>
  <si>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</si>
  <si>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</si>
  <si>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</si>
  <si>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</si>
  <si>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</si>
  <si>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</si>
  <si>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</si>
  <si>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</si>
  <si>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</si>
  <si>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</si>
  <si>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</si>
  <si>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</si>
  <si>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</si>
  <si>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</si>
  <si>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</si>
  <si>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</si>
  <si>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</si>
  <si>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</si>
  <si>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</si>
  <si>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</si>
  <si>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</si>
  <si>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</si>
  <si>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</si>
  <si>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</si>
  <si>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</si>
  <si>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</si>
  <si>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</si>
  <si>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</si>
  <si>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</si>
  <si>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</si>
  <si>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</si>
  <si>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</si>
  <si>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</si>
  <si>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</si>
  <si>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</si>
  <si>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</si>
  <si>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</si>
  <si>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</si>
  <si>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</si>
  <si>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</si>
  <si>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</si>
  <si>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</si>
  <si>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</si>
  <si>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</si>
  <si>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</si>
  <si>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</si>
  <si>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</si>
  <si>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</si>
  <si>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</si>
  <si>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</si>
  <si>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</si>
  <si>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</si>
  <si>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</si>
  <si>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</si>
  <si>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</si>
  <si>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</si>
  <si>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</si>
  <si>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</si>
  <si>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</si>
  <si>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</si>
  <si>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</si>
  <si>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</si>
  <si>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</si>
  <si>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</si>
  <si>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</si>
  <si>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</si>
  <si>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</si>
  <si>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</si>
  <si>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</si>
  <si>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</si>
  <si>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</si>
  <si>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</si>
  <si>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</si>
  <si>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</si>
  <si>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</si>
  <si>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</si>
  <si>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</si>
  <si>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</si>
  <si>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</si>
  <si>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</si>
  <si>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</si>
  <si>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</si>
  <si>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</si>
  <si>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</si>
  <si>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</si>
  <si>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</si>
  <si>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</si>
  <si>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</si>
  <si>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>TITLE  DIRECTOR REGULATORY REPORTING OF SOO LINE RAILROAD COMPANY</t>
  </si>
  <si>
    <t>Please see remarks on CBS</t>
  </si>
  <si>
    <t xml:space="preserve"> OTHER DEDUCTIONS                       </t>
  </si>
  <si>
    <t>EXPIRATION DATE 10-31-2018</t>
  </si>
  <si>
    <t>`</t>
  </si>
  <si>
    <t xml:space="preserve">                                                                 QUARTER  4  YEAR  2015</t>
  </si>
  <si>
    <t xml:space="preserve">          REPORT AMENDED -  NO</t>
  </si>
  <si>
    <t>DATE____2/01/2016__________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</si>
</sst>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5"/>
  <sheetViews>
    <sheetView tabSelected="1" showOutlineSymbols="0" zoomScale="87" zoomScaleNormal="87" zoomScalePageLayoutView="0" workbookViewId="0" topLeftCell="A54">
      <selection activeCell="M95" sqref="M95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111</v>
      </c>
      <c r="F2" s="10"/>
      <c r="G2" s="16" t="s">
        <v>147</v>
      </c>
    </row>
    <row r="3" spans="2:10" ht="15">
      <c r="B3" t="s">
        <v>0</v>
      </c>
      <c r="F3" s="10"/>
      <c r="G3" s="16" t="s">
        <v>112</v>
      </c>
      <c r="J3" s="16" t="s">
        <v>118</v>
      </c>
    </row>
    <row r="4" ht="15">
      <c r="G4" s="16" t="s">
        <v>154</v>
      </c>
    </row>
    <row r="5" spans="2:7" ht="15">
      <c r="B5" t="s">
        <v>107</v>
      </c>
      <c r="G5" s="15" t="s">
        <v>156</v>
      </c>
    </row>
    <row r="6" spans="2:9" ht="15">
      <c r="B6" t="s">
        <v>110</v>
      </c>
      <c r="G6" t="s">
        <v>1</v>
      </c>
      <c r="H6" s="5">
        <v>42401</v>
      </c>
      <c r="I6" s="2" t="s">
        <v>157</v>
      </c>
    </row>
    <row r="7" ht="15">
      <c r="B7" t="s">
        <v>105</v>
      </c>
    </row>
    <row r="8" spans="5:11" ht="15">
      <c r="E8" s="41" t="s">
        <v>148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8" t="s">
        <v>4</v>
      </c>
      <c r="I9" s="46" t="s">
        <v>3</v>
      </c>
      <c r="K9" s="8" t="s">
        <v>4</v>
      </c>
    </row>
    <row r="10" spans="2:11" ht="15">
      <c r="B10" s="8" t="s">
        <v>5</v>
      </c>
      <c r="E10" s="46" t="s">
        <v>6</v>
      </c>
      <c r="G10" s="8" t="s">
        <v>7</v>
      </c>
      <c r="I10" s="46" t="s">
        <v>8</v>
      </c>
      <c r="K10" s="8" t="s">
        <v>9</v>
      </c>
    </row>
    <row r="11" ht="15.75">
      <c r="E11" s="45"/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357835</v>
      </c>
      <c r="F13" s="2"/>
      <c r="G13" s="1">
        <v>440224</v>
      </c>
      <c r="H13" s="2"/>
      <c r="I13" s="1">
        <v>1549561</v>
      </c>
      <c r="J13" s="2"/>
      <c r="K13" s="1">
        <v>1727038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113</v>
      </c>
      <c r="C16" s="8" t="s">
        <v>17</v>
      </c>
      <c r="E16" s="1">
        <v>12362</v>
      </c>
      <c r="F16" s="2"/>
      <c r="G16" s="1">
        <v>11677</v>
      </c>
      <c r="H16" s="2"/>
      <c r="I16" s="1">
        <v>53765</v>
      </c>
      <c r="J16" s="2"/>
      <c r="K16" s="1">
        <v>44260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114</v>
      </c>
      <c r="C18" s="8" t="s">
        <v>20</v>
      </c>
      <c r="E18" s="4">
        <f>SUM(E13:E17)</f>
        <v>370197</v>
      </c>
      <c r="G18" s="4">
        <f>SUM(G13:G17)</f>
        <v>451901</v>
      </c>
      <c r="I18" s="4">
        <f>SUM(I13:I17)</f>
        <v>1603326</v>
      </c>
      <c r="K18" s="4">
        <f>SUM(K13:K17)</f>
        <v>1771298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4">
        <v>23865</v>
      </c>
      <c r="F21" s="2"/>
      <c r="G21" s="4">
        <v>25311</v>
      </c>
      <c r="H21" s="2"/>
      <c r="I21" s="4">
        <v>95678</v>
      </c>
      <c r="J21" s="2"/>
      <c r="K21" s="1">
        <v>253504</v>
      </c>
      <c r="L21" s="2"/>
    </row>
    <row r="22" spans="2:12" ht="15">
      <c r="B22" t="s">
        <v>24</v>
      </c>
      <c r="C22" s="8" t="s">
        <v>25</v>
      </c>
      <c r="E22" s="4">
        <v>44859</v>
      </c>
      <c r="F22" s="2"/>
      <c r="G22" s="4">
        <v>43157</v>
      </c>
      <c r="H22" s="2"/>
      <c r="I22" s="4">
        <v>176516</v>
      </c>
      <c r="J22" s="2"/>
      <c r="K22" s="1">
        <v>179979</v>
      </c>
      <c r="L22" s="2"/>
    </row>
    <row r="23" spans="2:11" ht="15">
      <c r="B23" t="s">
        <v>26</v>
      </c>
      <c r="C23" s="8" t="s">
        <v>27</v>
      </c>
      <c r="E23" s="4">
        <f>E21+E22</f>
        <v>68724</v>
      </c>
      <c r="G23" s="4">
        <f>G21+G22</f>
        <v>68468</v>
      </c>
      <c r="I23" s="4">
        <f>I21+I22</f>
        <v>272194</v>
      </c>
      <c r="K23" s="4">
        <f>K21+K22</f>
        <v>433483</v>
      </c>
    </row>
    <row r="24" spans="2:11" ht="15">
      <c r="B24" t="s">
        <v>28</v>
      </c>
      <c r="C24" s="8" t="s">
        <v>29</v>
      </c>
      <c r="E24" s="4">
        <v>5845</v>
      </c>
      <c r="F24" s="2"/>
      <c r="G24" s="4">
        <v>4731</v>
      </c>
      <c r="H24" s="2"/>
      <c r="I24" s="4">
        <v>22479</v>
      </c>
      <c r="J24" s="2"/>
      <c r="K24" s="1">
        <v>18657</v>
      </c>
    </row>
    <row r="25" spans="2:11" ht="15">
      <c r="B25" t="s">
        <v>30</v>
      </c>
      <c r="C25" s="8" t="s">
        <v>31</v>
      </c>
      <c r="E25" s="4">
        <v>24911</v>
      </c>
      <c r="F25" s="2"/>
      <c r="G25" s="4">
        <v>23920</v>
      </c>
      <c r="H25" s="2"/>
      <c r="I25" s="4">
        <v>102150</v>
      </c>
      <c r="J25" s="2"/>
      <c r="K25" s="1">
        <v>107256</v>
      </c>
    </row>
    <row r="26" spans="2:11" ht="15">
      <c r="B26" t="s">
        <v>32</v>
      </c>
      <c r="C26" s="8" t="s">
        <v>33</v>
      </c>
      <c r="E26" s="4">
        <f>E24+E25</f>
        <v>30756</v>
      </c>
      <c r="G26" s="4">
        <f>G24+G25</f>
        <v>28651</v>
      </c>
      <c r="I26" s="4">
        <f>I24+I25</f>
        <v>124629</v>
      </c>
      <c r="K26" s="4">
        <f>K24+K25</f>
        <v>125913</v>
      </c>
    </row>
    <row r="27" spans="2:11" ht="15">
      <c r="B27" t="s">
        <v>34</v>
      </c>
      <c r="C27" s="8" t="s">
        <v>35</v>
      </c>
      <c r="E27" s="4">
        <v>89120</v>
      </c>
      <c r="F27" s="2"/>
      <c r="G27" s="4">
        <v>149403</v>
      </c>
      <c r="H27" s="2"/>
      <c r="I27" s="4">
        <v>425832</v>
      </c>
      <c r="J27" s="2"/>
      <c r="K27" s="1">
        <v>557429</v>
      </c>
    </row>
    <row r="28" spans="2:11" ht="15">
      <c r="B28" t="s">
        <v>36</v>
      </c>
      <c r="C28" s="8" t="s">
        <v>37</v>
      </c>
      <c r="E28" s="4">
        <v>8345</v>
      </c>
      <c r="F28" s="2"/>
      <c r="G28" s="4">
        <v>11181</v>
      </c>
      <c r="H28" s="2"/>
      <c r="I28" s="4">
        <v>32851</v>
      </c>
      <c r="J28" s="2"/>
      <c r="K28" s="1">
        <v>37225</v>
      </c>
    </row>
    <row r="29" spans="2:11" ht="15">
      <c r="B29" t="s">
        <v>38</v>
      </c>
      <c r="C29" s="8" t="s">
        <v>39</v>
      </c>
      <c r="E29" s="4">
        <v>36943</v>
      </c>
      <c r="F29" s="2"/>
      <c r="G29" s="4">
        <v>43571</v>
      </c>
      <c r="H29" s="2"/>
      <c r="I29" s="4">
        <v>173634</v>
      </c>
      <c r="J29" s="2"/>
      <c r="K29" s="1">
        <v>189855</v>
      </c>
    </row>
    <row r="30" spans="2:11" ht="15">
      <c r="B30" t="s">
        <v>40</v>
      </c>
      <c r="C30" s="8" t="s">
        <v>41</v>
      </c>
      <c r="E30" s="4">
        <f>E23+E26+E27+E28+E29</f>
        <v>233888</v>
      </c>
      <c r="G30" s="4">
        <f>G23+G26+G27+G28+G29</f>
        <v>301274</v>
      </c>
      <c r="I30" s="4">
        <f>I23+I26+I27+I28+I29</f>
        <v>1029140</v>
      </c>
      <c r="K30" s="4">
        <f>K23+K26+K27+K28+K29</f>
        <v>1343905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136309</v>
      </c>
      <c r="G33" s="4">
        <f>G18-G30</f>
        <v>150627</v>
      </c>
      <c r="I33" s="4">
        <f>I18-I30</f>
        <v>574186</v>
      </c>
      <c r="K33" s="4">
        <f>K18-K30</f>
        <v>427393</v>
      </c>
    </row>
    <row r="34" spans="2:12" ht="15">
      <c r="B34" t="s">
        <v>45</v>
      </c>
      <c r="C34" s="8" t="s">
        <v>46</v>
      </c>
      <c r="E34" s="1">
        <v>11839</v>
      </c>
      <c r="F34" s="2"/>
      <c r="G34" s="1">
        <v>2898</v>
      </c>
      <c r="H34" s="2"/>
      <c r="I34" s="1">
        <v>79302</v>
      </c>
      <c r="J34" s="2"/>
      <c r="K34" s="1">
        <v>16322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1396</v>
      </c>
      <c r="F37" s="2"/>
      <c r="G37" s="1">
        <v>1387</v>
      </c>
      <c r="H37" s="2"/>
      <c r="I37" s="1">
        <v>8691</v>
      </c>
      <c r="J37" s="2"/>
      <c r="K37" s="1">
        <v>6696</v>
      </c>
      <c r="L37" s="2"/>
    </row>
    <row r="38" spans="2:11" ht="15">
      <c r="B38" s="16" t="s">
        <v>115</v>
      </c>
      <c r="C38" s="8" t="s">
        <v>52</v>
      </c>
      <c r="E38" s="4">
        <f>E36+E37</f>
        <v>1396</v>
      </c>
      <c r="G38" s="4">
        <f>G36+G37</f>
        <v>1387</v>
      </c>
      <c r="I38" s="4">
        <f>I36+I37</f>
        <v>8691</v>
      </c>
      <c r="K38" s="4">
        <f>K36+K37</f>
        <v>6696</v>
      </c>
    </row>
    <row r="39" spans="2:11" ht="15">
      <c r="B39" s="16" t="s">
        <v>116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1449</v>
      </c>
      <c r="F40" s="2"/>
      <c r="G40" s="1">
        <v>-384</v>
      </c>
      <c r="H40" s="2"/>
      <c r="I40" s="1">
        <v>1934</v>
      </c>
      <c r="J40" s="2"/>
      <c r="K40" s="1">
        <v>230416</v>
      </c>
    </row>
    <row r="41" spans="2:11" ht="15">
      <c r="B41" t="s">
        <v>56</v>
      </c>
      <c r="C41" s="8" t="s">
        <v>57</v>
      </c>
      <c r="E41" s="4">
        <f>E33+E34+E38-E40</f>
        <v>148095</v>
      </c>
      <c r="G41" s="4">
        <f>G33+G34+G38-G40</f>
        <v>155296</v>
      </c>
      <c r="I41" s="4">
        <f>I33+I34+I38-I40</f>
        <v>660245</v>
      </c>
      <c r="K41" s="4">
        <f>K33+K34+K38-K40</f>
        <v>219995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128</v>
      </c>
      <c r="C44" s="8" t="s">
        <v>59</v>
      </c>
      <c r="E44" s="1">
        <v>22695</v>
      </c>
      <c r="F44" s="2"/>
      <c r="G44" s="1">
        <v>23418</v>
      </c>
      <c r="H44" s="2"/>
      <c r="I44" s="1">
        <v>83304</v>
      </c>
      <c r="J44" s="2"/>
      <c r="K44" s="1">
        <v>94943</v>
      </c>
    </row>
    <row r="45" spans="2:11" ht="15">
      <c r="B45" t="s">
        <v>60</v>
      </c>
      <c r="C45" s="8" t="s">
        <v>61</v>
      </c>
      <c r="E45" s="1">
        <v>7</v>
      </c>
      <c r="F45" s="2"/>
      <c r="G45" s="1">
        <v>16</v>
      </c>
      <c r="H45" s="2"/>
      <c r="I45" s="1">
        <v>42</v>
      </c>
      <c r="J45" s="2"/>
      <c r="K45" s="1">
        <v>69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22702</v>
      </c>
      <c r="G47" s="4">
        <f>SUM(G44:G46)</f>
        <v>23434</v>
      </c>
      <c r="I47" s="4">
        <f>SUM(I44:I46)</f>
        <v>83346</v>
      </c>
      <c r="K47" s="4">
        <f>SUM(K44:K46)</f>
        <v>95012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125393</v>
      </c>
      <c r="G50" s="4">
        <f>G41-G47</f>
        <v>131862</v>
      </c>
      <c r="I50" s="4">
        <f>I41-I47</f>
        <v>576899</v>
      </c>
      <c r="K50" s="4">
        <f>K41-K47</f>
        <v>124983</v>
      </c>
    </row>
    <row r="51" spans="2:11" ht="15">
      <c r="B51" s="16" t="s">
        <v>153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125393</v>
      </c>
      <c r="G53" s="4">
        <f>+G50-G51-G52</f>
        <v>131862</v>
      </c>
      <c r="I53" s="4">
        <f>+I50-I51-I52</f>
        <v>576899</v>
      </c>
      <c r="K53" s="4">
        <f>+K50-K51-K52</f>
        <v>124983</v>
      </c>
    </row>
    <row r="54" spans="2:11" ht="15">
      <c r="B54" t="s">
        <v>73</v>
      </c>
      <c r="C54" s="8" t="s">
        <v>74</v>
      </c>
      <c r="E54" s="1">
        <v>-18699</v>
      </c>
      <c r="F54" s="2"/>
      <c r="G54" s="1">
        <v>11948</v>
      </c>
      <c r="H54" s="2"/>
      <c r="I54" s="1">
        <v>174079</v>
      </c>
      <c r="J54" s="2"/>
      <c r="K54" s="1">
        <v>151586</v>
      </c>
    </row>
    <row r="55" spans="2:11" ht="15">
      <c r="B55" t="s">
        <v>75</v>
      </c>
      <c r="C55" s="8" t="s">
        <v>76</v>
      </c>
      <c r="E55" s="1">
        <v>63541</v>
      </c>
      <c r="F55" s="2"/>
      <c r="G55" s="1">
        <v>34877</v>
      </c>
      <c r="H55" s="2"/>
      <c r="I55" s="1">
        <v>47052</v>
      </c>
      <c r="J55" s="2"/>
      <c r="K55" s="1">
        <v>-114864</v>
      </c>
    </row>
    <row r="56" spans="2:11" ht="15">
      <c r="B56" t="s">
        <v>77</v>
      </c>
      <c r="C56" s="8" t="s">
        <v>78</v>
      </c>
      <c r="E56" s="4">
        <f>E53-E54-E55</f>
        <v>80551</v>
      </c>
      <c r="G56" s="4">
        <f>G53-G54-G55</f>
        <v>85037</v>
      </c>
      <c r="I56" s="4">
        <f>I53-I55-I54</f>
        <v>355768</v>
      </c>
      <c r="K56" s="4">
        <f>K53-K55-K54</f>
        <v>88261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155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80551</v>
      </c>
      <c r="G61" s="4">
        <f>G56+G58+G60</f>
        <v>85037</v>
      </c>
      <c r="I61" s="4">
        <f>I56+I58+I60</f>
        <v>355768</v>
      </c>
      <c r="K61" s="4">
        <f>K56+K58+K60</f>
        <v>88261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106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109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117</v>
      </c>
      <c r="C67" s="8" t="s">
        <v>93</v>
      </c>
      <c r="E67" s="4">
        <f>E61+E62-E63+E64+E66</f>
        <v>80551</v>
      </c>
      <c r="G67" s="4">
        <f>G61+G62-G63+G64+G66</f>
        <v>85037</v>
      </c>
      <c r="I67" s="4">
        <f>I61+I62-I63+I64+I66</f>
        <v>355768</v>
      </c>
      <c r="K67" s="4">
        <f>K61+K62-K63+K64+K66</f>
        <v>88261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111</v>
      </c>
      <c r="F71" s="10"/>
      <c r="G71" s="16" t="s">
        <v>147</v>
      </c>
      <c r="I71" s="4"/>
      <c r="J71" s="16" t="s">
        <v>119</v>
      </c>
      <c r="K71" s="4"/>
    </row>
    <row r="72" spans="2:11" ht="15">
      <c r="B72" t="s">
        <v>0</v>
      </c>
      <c r="F72" s="10"/>
      <c r="G72" s="16" t="s">
        <v>112</v>
      </c>
      <c r="I72" s="4"/>
      <c r="K72" s="4"/>
    </row>
    <row r="73" spans="7:11" ht="15">
      <c r="G73" s="16" t="s">
        <v>154</v>
      </c>
      <c r="I73" s="4"/>
      <c r="K73" s="4"/>
    </row>
    <row r="74" spans="2:11" ht="15">
      <c r="B74" t="s">
        <v>108</v>
      </c>
      <c r="E74" s="4"/>
      <c r="G74" s="4" t="str">
        <f>G5</f>
        <v>                                                                 QUARTER  4  YEAR  2015</v>
      </c>
      <c r="I74" s="4"/>
      <c r="K74" s="4"/>
    </row>
    <row r="75" spans="2:11" ht="15">
      <c r="B75" t="s">
        <v>110</v>
      </c>
      <c r="E75" s="4"/>
      <c r="G75" s="4" t="s">
        <v>94</v>
      </c>
      <c r="H75" s="5">
        <v>42401</v>
      </c>
      <c r="I75" t="str">
        <f>I6</f>
        <v>          REPORT AMENDED -  NO</v>
      </c>
      <c r="J75" s="2"/>
      <c r="K75" s="1"/>
    </row>
    <row r="76" spans="2:11" ht="15">
      <c r="B76" t="s">
        <v>105</v>
      </c>
      <c r="E76" s="4"/>
      <c r="G76" s="4"/>
      <c r="I76" s="4"/>
      <c r="K76" s="4"/>
    </row>
    <row r="77" spans="5:11" ht="15">
      <c r="E77" s="41" t="s">
        <v>148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95</v>
      </c>
      <c r="C83" s="8" t="s">
        <v>96</v>
      </c>
      <c r="E83" s="1">
        <v>400000</v>
      </c>
      <c r="F83" s="2"/>
      <c r="G83" s="1">
        <v>0</v>
      </c>
      <c r="H83" s="2"/>
      <c r="I83" s="1">
        <v>400000</v>
      </c>
      <c r="J83" s="2"/>
      <c r="K83" s="1">
        <v>0</v>
      </c>
    </row>
    <row r="84" spans="2:11" ht="15">
      <c r="B84" t="s">
        <v>97</v>
      </c>
      <c r="C84" s="8" t="s">
        <v>98</v>
      </c>
      <c r="E84" s="1">
        <v>0</v>
      </c>
      <c r="F84" s="2"/>
      <c r="G84" s="1">
        <v>3200</v>
      </c>
      <c r="H84" s="2"/>
      <c r="I84" s="1">
        <v>0</v>
      </c>
      <c r="J84" s="2"/>
      <c r="K84" s="1">
        <v>3200</v>
      </c>
    </row>
    <row r="85" spans="5:11" ht="15">
      <c r="E85" s="4"/>
      <c r="G85" s="4"/>
      <c r="I85" s="4"/>
      <c r="K85" s="4"/>
    </row>
    <row r="86" spans="2:11" ht="15">
      <c r="B86" s="9" t="s">
        <v>99</v>
      </c>
      <c r="E86" s="4"/>
      <c r="G86" s="4"/>
      <c r="I86" s="4"/>
      <c r="K86" s="4"/>
    </row>
    <row r="87" spans="2:11" ht="15">
      <c r="B87" s="16" t="s">
        <v>125</v>
      </c>
      <c r="C87" s="8" t="s">
        <v>100</v>
      </c>
      <c r="E87" s="3">
        <f>E30/E18</f>
        <v>0.6317933424636072</v>
      </c>
      <c r="G87" s="3">
        <f>G30/G18</f>
        <v>0.6666814191603914</v>
      </c>
      <c r="I87" s="3">
        <f>I30/I18</f>
        <v>0.6418781957006872</v>
      </c>
      <c r="K87" s="3">
        <f>K30/K18</f>
        <v>0.7587119728018662</v>
      </c>
    </row>
    <row r="88" spans="2:11" ht="15">
      <c r="B88" s="16" t="s">
        <v>126</v>
      </c>
      <c r="C88" s="8" t="s">
        <v>101</v>
      </c>
      <c r="E88" s="3">
        <f>(+E23+E26)/E18</f>
        <v>0.2687217886692761</v>
      </c>
      <c r="G88" s="3">
        <f>(+G23+G26)/G18</f>
        <v>0.21491211570675878</v>
      </c>
      <c r="I88" s="3">
        <f>(+I23+I26)/I18</f>
        <v>0.24749988461485686</v>
      </c>
      <c r="K88" s="3">
        <f>(+K23+K26)/K18</f>
        <v>0.31581134286833723</v>
      </c>
    </row>
    <row r="89" spans="2:11" ht="15">
      <c r="B89" s="16" t="s">
        <v>127</v>
      </c>
      <c r="C89" s="8" t="s">
        <v>102</v>
      </c>
      <c r="E89" s="3">
        <f>(+E27+E28)/E18</f>
        <v>0.26327874077855845</v>
      </c>
      <c r="G89" s="3">
        <f>(+G27+G28)/G18</f>
        <v>0.35535216784207163</v>
      </c>
      <c r="I89" s="3">
        <f>(+I27+I28)/I18</f>
        <v>0.28608218166486415</v>
      </c>
      <c r="K89" s="3">
        <f>(+K27+K28)/K18</f>
        <v>0.3357165197499235</v>
      </c>
    </row>
    <row r="90" spans="5:11" ht="15">
      <c r="E90" s="4"/>
      <c r="G90" s="4"/>
      <c r="I90" s="4"/>
      <c r="K90" s="4"/>
    </row>
    <row r="91" spans="2:11" ht="15">
      <c r="B91" s="16" t="s">
        <v>120</v>
      </c>
      <c r="E91" s="4"/>
      <c r="G91" s="4"/>
      <c r="I91" s="4"/>
      <c r="K91" s="4"/>
    </row>
    <row r="92" spans="2:11" ht="15">
      <c r="B92" t="s">
        <v>103</v>
      </c>
      <c r="C92" s="8">
        <v>48</v>
      </c>
      <c r="E92" s="4">
        <f>E33</f>
        <v>136309</v>
      </c>
      <c r="G92" s="4">
        <f>G33</f>
        <v>150627</v>
      </c>
      <c r="I92" s="4">
        <f>I33</f>
        <v>574186</v>
      </c>
      <c r="K92" s="4">
        <f>K33</f>
        <v>427393</v>
      </c>
    </row>
    <row r="93" spans="2:11" ht="15">
      <c r="B93" s="16" t="s">
        <v>121</v>
      </c>
      <c r="C93" s="8">
        <v>49</v>
      </c>
      <c r="E93" s="4">
        <f>-E54</f>
        <v>18699</v>
      </c>
      <c r="G93" s="4">
        <f>-G54</f>
        <v>-11948</v>
      </c>
      <c r="I93" s="4">
        <f>-I54</f>
        <v>-174079</v>
      </c>
      <c r="K93" s="4">
        <f>-K54</f>
        <v>-151586</v>
      </c>
    </row>
    <row r="94" spans="2:11" ht="15">
      <c r="B94" s="16" t="s">
        <v>122</v>
      </c>
      <c r="C94" s="8">
        <v>50</v>
      </c>
      <c r="E94" s="4">
        <f>-E55</f>
        <v>-63541</v>
      </c>
      <c r="G94" s="4">
        <f>-G55</f>
        <v>-34877</v>
      </c>
      <c r="I94" s="4">
        <f>-I55</f>
        <v>-47052</v>
      </c>
      <c r="K94" s="4">
        <f>-K55</f>
        <v>114864</v>
      </c>
    </row>
    <row r="95" spans="2:11" ht="15">
      <c r="B95" s="16" t="s">
        <v>123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124</v>
      </c>
      <c r="C96" s="8">
        <v>52</v>
      </c>
      <c r="E96" s="1">
        <v>18</v>
      </c>
      <c r="F96" s="2"/>
      <c r="G96" s="1">
        <v>13</v>
      </c>
      <c r="H96" s="2"/>
      <c r="I96" s="1">
        <v>72</v>
      </c>
      <c r="J96" s="2"/>
      <c r="K96" s="1">
        <v>111</v>
      </c>
    </row>
    <row r="97" spans="2:11" ht="15">
      <c r="B97" t="s">
        <v>104</v>
      </c>
      <c r="C97" s="8">
        <v>53</v>
      </c>
      <c r="E97" s="4">
        <f>E92+E93+E94-E95+E96</f>
        <v>91485</v>
      </c>
      <c r="G97" s="4">
        <f>G92+G93+G94-G95+G96</f>
        <v>103815</v>
      </c>
      <c r="I97" s="4">
        <f>I92+I93+I94-I95+I96</f>
        <v>353127</v>
      </c>
      <c r="K97" s="4">
        <f>K92+K93+K94-K95+K96</f>
        <v>390782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149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2:11" ht="15">
      <c r="B102" s="16" t="s">
        <v>152</v>
      </c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134</v>
      </c>
      <c r="E113" s="4"/>
      <c r="G113" s="4"/>
      <c r="I113" s="4"/>
      <c r="K113" s="4"/>
    </row>
    <row r="114" spans="2:11" ht="15">
      <c r="B114" s="15" t="s">
        <v>135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136</v>
      </c>
      <c r="E116" s="4"/>
      <c r="G116" s="4"/>
      <c r="I116" s="4"/>
      <c r="K116" s="4"/>
    </row>
    <row r="117" spans="2:11" ht="15">
      <c r="B117" s="15" t="s">
        <v>137</v>
      </c>
      <c r="E117" s="4"/>
      <c r="G117" s="4"/>
      <c r="I117" s="4"/>
      <c r="K117" s="4"/>
    </row>
    <row r="118" spans="2:11" ht="15">
      <c r="B118" s="15" t="s">
        <v>138</v>
      </c>
      <c r="E118" s="4"/>
      <c r="G118" s="4"/>
      <c r="I118" s="4"/>
      <c r="K118" s="4"/>
    </row>
    <row r="119" spans="2:11" ht="15">
      <c r="B119" s="15" t="s">
        <v>139</v>
      </c>
      <c r="E119" s="4"/>
      <c r="G119" s="4"/>
      <c r="I119" s="4"/>
      <c r="K119" s="4"/>
    </row>
    <row r="120" spans="2:11" ht="15">
      <c r="B120" s="15" t="s">
        <v>140</v>
      </c>
      <c r="E120" s="4"/>
      <c r="G120" s="4"/>
      <c r="I120" s="4"/>
      <c r="K120" s="4"/>
    </row>
    <row r="121" spans="2:11" ht="15">
      <c r="B121" s="15" t="s">
        <v>141</v>
      </c>
      <c r="E121" s="4"/>
      <c r="G121" s="4"/>
      <c r="I121" s="4"/>
      <c r="K121" s="4"/>
    </row>
    <row r="122" spans="2:11" ht="15">
      <c r="B122" s="15" t="s">
        <v>142</v>
      </c>
      <c r="E122" s="4"/>
      <c r="G122" s="4"/>
      <c r="I122" s="4"/>
      <c r="K122" s="4"/>
    </row>
    <row r="123" spans="2:11" ht="15">
      <c r="B123" s="15" t="s">
        <v>143</v>
      </c>
      <c r="E123" s="4"/>
      <c r="G123" s="4"/>
      <c r="I123" s="4"/>
      <c r="K123" s="4"/>
    </row>
    <row r="124" spans="2:11" ht="15">
      <c r="B124" s="15" t="s">
        <v>144</v>
      </c>
      <c r="E124" s="4"/>
      <c r="G124" s="4"/>
      <c r="I124" s="4"/>
      <c r="K124" s="4"/>
    </row>
    <row r="125" spans="2:11" ht="15">
      <c r="B125" s="15" t="s">
        <v>145</v>
      </c>
      <c r="E125" s="4"/>
      <c r="G125" s="4"/>
      <c r="I125" s="4"/>
      <c r="K125" s="4"/>
    </row>
    <row r="126" ht="15">
      <c r="B126" s="15" t="s">
        <v>146</v>
      </c>
    </row>
    <row r="128" spans="1:15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</row>
    <row r="129" spans="1:15" ht="15">
      <c r="A129" s="11"/>
      <c r="B129" s="18" t="s">
        <v>129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</row>
    <row r="130" spans="1:15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</row>
    <row r="131" spans="1:15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</row>
    <row r="132" spans="1:15" ht="15">
      <c r="A132" s="11"/>
      <c r="B132" s="27" t="s">
        <v>130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</row>
    <row r="133" spans="1:15" ht="15">
      <c r="A133" s="11"/>
      <c r="B133" s="27" t="s">
        <v>132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</row>
    <row r="134" spans="1:15" ht="15">
      <c r="A134" s="11"/>
      <c r="B134" s="27" t="s">
        <v>133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</row>
    <row r="135" spans="1:15" ht="15">
      <c r="A135" s="11"/>
      <c r="B135" s="27" t="s">
        <v>131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</row>
    <row r="136" spans="1:20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27" t="s">
        <v>150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2:9" ht="15">
      <c r="B139" s="27" t="s">
        <v>151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158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3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2016-02-01T22:41:21Z</cp:lastPrinted>
  <dcterms:created xsi:type="dcterms:W3CDTF">2001-04-24T12:43:20Z</dcterms:created>
  <dcterms:modified xsi:type="dcterms:W3CDTF">2016-02-01T22:56:03Z</dcterms:modified>
  <cp:category/>
  <cp:version/>
  <cp:contentType/>
  <cp:contentStatus/>
</cp:coreProperties>
</file>