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MIN_SLB\USCorpAcc_SOO\_Folders NOT used monthly\REI-CBS-QCS\Year 2019\"/>
    </mc:Choice>
  </mc:AlternateContent>
  <bookViews>
    <workbookView xWindow="0" yWindow="0" windowWidth="28800" windowHeight="10500"/>
  </bookViews>
  <sheets>
    <sheet name="REI2Q19" sheetId="1" r:id="rId1"/>
  </sheets>
  <definedNames>
    <definedName name="PAGE1">REI2Q19!$A$2:$L$68</definedName>
    <definedName name="PAGE2">REI2Q19!$A$72:$L$131</definedName>
    <definedName name="_xlnm.Print_Area" localSheetId="0">REI2Q19!$A$1:$K$134</definedName>
  </definedNames>
  <calcPr calcId="162913"/>
</workbook>
</file>

<file path=xl/calcChain.xml><?xml version="1.0" encoding="utf-8"?>
<calcChain xmlns="http://schemas.openxmlformats.org/spreadsheetml/2006/main">
  <c r="E97" i="1" l="1"/>
  <c r="E96" i="1"/>
  <c r="E95" i="1"/>
  <c r="G23" i="1" l="1"/>
  <c r="I97" i="1" l="1"/>
  <c r="I96" i="1"/>
  <c r="I18" i="1"/>
  <c r="I92" i="1" s="1"/>
  <c r="I23" i="1"/>
  <c r="I26" i="1"/>
  <c r="H76" i="1"/>
  <c r="G26" i="1"/>
  <c r="G30" i="1" s="1"/>
  <c r="E23" i="1"/>
  <c r="E18" i="1"/>
  <c r="K87" i="1"/>
  <c r="K97" i="1"/>
  <c r="K96" i="1"/>
  <c r="K38" i="1"/>
  <c r="I47" i="1"/>
  <c r="G97" i="1"/>
  <c r="G96" i="1"/>
  <c r="G47" i="1"/>
  <c r="G18" i="1"/>
  <c r="E47" i="1"/>
  <c r="I38" i="1"/>
  <c r="E38" i="1"/>
  <c r="E26" i="1"/>
  <c r="G75" i="1"/>
  <c r="I76" i="1"/>
  <c r="K23" i="1"/>
  <c r="K18" i="1"/>
  <c r="K92" i="1" s="1"/>
  <c r="K47" i="1"/>
  <c r="K26" i="1"/>
  <c r="I30" i="1" l="1"/>
  <c r="I33" i="1" s="1"/>
  <c r="I91" i="1"/>
  <c r="E30" i="1"/>
  <c r="E90" i="1" s="1"/>
  <c r="E91" i="1"/>
  <c r="E92" i="1"/>
  <c r="K91" i="1"/>
  <c r="K30" i="1"/>
  <c r="G33" i="1"/>
  <c r="G41" i="1" s="1"/>
  <c r="G50" i="1" s="1"/>
  <c r="G53" i="1" s="1"/>
  <c r="G56" i="1" s="1"/>
  <c r="G61" i="1" s="1"/>
  <c r="G68" i="1" s="1"/>
  <c r="G90" i="1"/>
  <c r="G91" i="1"/>
  <c r="G92" i="1"/>
  <c r="E33" i="1" l="1"/>
  <c r="E41" i="1" s="1"/>
  <c r="E50" i="1" s="1"/>
  <c r="E53" i="1" s="1"/>
  <c r="E56" i="1" s="1"/>
  <c r="E61" i="1" s="1"/>
  <c r="E68" i="1" s="1"/>
  <c r="I41" i="1"/>
  <c r="I50" i="1" s="1"/>
  <c r="I53" i="1" s="1"/>
  <c r="I56" i="1" s="1"/>
  <c r="I61" i="1" s="1"/>
  <c r="I68" i="1" s="1"/>
  <c r="I90" i="1"/>
  <c r="I95" i="1"/>
  <c r="I100" i="1" s="1"/>
  <c r="K90" i="1"/>
  <c r="K33" i="1"/>
  <c r="G95" i="1"/>
  <c r="G100" i="1" s="1"/>
  <c r="E100" i="1" l="1"/>
  <c r="K95" i="1"/>
  <c r="K100" i="1" s="1"/>
  <c r="K41" i="1"/>
  <c r="K50" i="1" s="1"/>
  <c r="K53" i="1" s="1"/>
  <c r="K56" i="1" s="1"/>
  <c r="K61" i="1" s="1"/>
  <c r="K68" i="1" s="1"/>
</calcChain>
</file>

<file path=xl/sharedStrings.xml><?xml version="1.0" encoding="utf-8"?>
<sst xmlns="http://schemas.openxmlformats.org/spreadsheetml/2006/main" count="176" uniqueCount="154">
  <si>
    <t xml:space="preserve">        WASHINGTON, D.C. 20423  </t>
  </si>
  <si>
    <t xml:space="preserve">DATE OF REPORT                             </t>
  </si>
  <si>
    <t>CUMULATIVE FIGURES</t>
  </si>
  <si>
    <t>THIS YEAR</t>
  </si>
  <si>
    <t>LAST YEAR</t>
  </si>
  <si>
    <t xml:space="preserve">DESCRIPTION (A)               </t>
  </si>
  <si>
    <t>(B)</t>
  </si>
  <si>
    <t>(C)</t>
  </si>
  <si>
    <t>(D)</t>
  </si>
  <si>
    <t>(E)</t>
  </si>
  <si>
    <t xml:space="preserve">OPERATING REVENUES                                 </t>
  </si>
  <si>
    <t xml:space="preserve"> FREIGHT (ACCOUNT 101)                                            </t>
  </si>
  <si>
    <t>1</t>
  </si>
  <si>
    <t xml:space="preserve"> PASSENGER (ACCOUNT 102)                                          </t>
  </si>
  <si>
    <t>2</t>
  </si>
  <si>
    <t xml:space="preserve"> PASSENGER - RELATED (ACCOUNT 103)                                </t>
  </si>
  <si>
    <t>3</t>
  </si>
  <si>
    <t>4</t>
  </si>
  <si>
    <t xml:space="preserve"> JOINT FACILITY ACCOUNT (ACCOUNT 120)                             </t>
  </si>
  <si>
    <t>5</t>
  </si>
  <si>
    <t>6</t>
  </si>
  <si>
    <t xml:space="preserve">OPERATING EXPENSES                                 </t>
  </si>
  <si>
    <t xml:space="preserve"> DEPRECIATION - ROAD (ACCOUNTS 62-11-00, 62-12-00, 62-13-00)      </t>
  </si>
  <si>
    <t>7</t>
  </si>
  <si>
    <t xml:space="preserve"> ALL OTHER WAY AND STRUCTURES ACCOUNTS                            </t>
  </si>
  <si>
    <t>8</t>
  </si>
  <si>
    <t xml:space="preserve">   TOTAL WAY AND STRUCTURES                                       </t>
  </si>
  <si>
    <t>9</t>
  </si>
  <si>
    <t xml:space="preserve"> DEPRECIATION - EQUIPMENT (ACCOUNTS 62-21-00, 62-22-00, 62-23-00) </t>
  </si>
  <si>
    <t>10</t>
  </si>
  <si>
    <t xml:space="preserve"> ALL OTHER EQUIPMENT ACCOUNTS                                    </t>
  </si>
  <si>
    <t>11</t>
  </si>
  <si>
    <t xml:space="preserve">   TOTAL EQUIPMENT                                                </t>
  </si>
  <si>
    <t>12</t>
  </si>
  <si>
    <t xml:space="preserve"> TRANSPORTATION - TRAIN, YARD AND TRAIN AND YARD COMMON           </t>
  </si>
  <si>
    <t>13</t>
  </si>
  <si>
    <t xml:space="preserve"> TRANSPORTATION - SPECIALIZED SERVICES, ADMINISTRATIVE SUPPORT    </t>
  </si>
  <si>
    <t>14</t>
  </si>
  <si>
    <t xml:space="preserve"> GENERAL AND ADMINISTRATIVE                                       </t>
  </si>
  <si>
    <t>15</t>
  </si>
  <si>
    <t xml:space="preserve">   RAILWAY OPERATING EXPENSES (ACCOUNT 531)                       </t>
  </si>
  <si>
    <t>16</t>
  </si>
  <si>
    <t xml:space="preserve">INCOME ITEMS                                 </t>
  </si>
  <si>
    <t xml:space="preserve"> *NET REVENUE FROM RAILWAY OPERATIONS (LINE 6 MINUS 16)           </t>
  </si>
  <si>
    <t>17</t>
  </si>
  <si>
    <t xml:space="preserve"> OTHER INCOME (ACCOUNTS 506, 510-519)                             </t>
  </si>
  <si>
    <t>18</t>
  </si>
  <si>
    <t xml:space="preserve"> INCOME FROM AFFILIATED COMPANIES:</t>
  </si>
  <si>
    <t xml:space="preserve">   DIVIDENDS                                                    </t>
  </si>
  <si>
    <t>19</t>
  </si>
  <si>
    <t xml:space="preserve">   EQUITY IN UNDISTRIBUTED EARNINGS (LOSSES)                      </t>
  </si>
  <si>
    <t>20</t>
  </si>
  <si>
    <t>21</t>
  </si>
  <si>
    <t xml:space="preserve"> </t>
  </si>
  <si>
    <t xml:space="preserve">  544, 545, 549, 551 AND 553)                                     </t>
  </si>
  <si>
    <t>22</t>
  </si>
  <si>
    <t xml:space="preserve">   INCOME AVAILABLE FOR FIXED CHARGES (LINES 17, 18, 21 MINUS 22) </t>
  </si>
  <si>
    <t>23</t>
  </si>
  <si>
    <t xml:space="preserve">FIXED CHARGES                               </t>
  </si>
  <si>
    <t>24</t>
  </si>
  <si>
    <t xml:space="preserve"> INTEREST ON UNFUNDED DEBT (ACCOUNT 547)                          </t>
  </si>
  <si>
    <t>25</t>
  </si>
  <si>
    <t xml:space="preserve"> AMORTIZATION OF DISCOUNT ON FUNDED DEBT (ACCOUNT 548)            </t>
  </si>
  <si>
    <t>26</t>
  </si>
  <si>
    <t xml:space="preserve">   TOTAL FIXED CHARGES                                           </t>
  </si>
  <si>
    <t>27</t>
  </si>
  <si>
    <t xml:space="preserve">     INCOME AFTER FIXED CHARGES                                   </t>
  </si>
  <si>
    <t>28</t>
  </si>
  <si>
    <t>29</t>
  </si>
  <si>
    <t xml:space="preserve"> UNUSUAL OR INFREQUENT ITEMS (DEBIT) CREDIT (ACCOUNT 555)         </t>
  </si>
  <si>
    <t>30</t>
  </si>
  <si>
    <t xml:space="preserve">   INCOME (LOSS) FROM CONTINUING OPERATIONS BEFORE INCOME TAXES   </t>
  </si>
  <si>
    <t>31</t>
  </si>
  <si>
    <t xml:space="preserve"> INCOME TAXES ON ORDINARY INCOME (ACCOUNT 556)                    </t>
  </si>
  <si>
    <t>32</t>
  </si>
  <si>
    <t xml:space="preserve"> PROVISION FOR DEFERRED INCOME TAXES (ACCOUNT 557)                </t>
  </si>
  <si>
    <t>33</t>
  </si>
  <si>
    <t xml:space="preserve">   INCOME (LOSS) FROM CONTINUING OPERATIONS                       </t>
  </si>
  <si>
    <t>34</t>
  </si>
  <si>
    <t xml:space="preserve"> INCOME OR (LOSS) FROM OPERATIONS OF DISCONTINUED SEGMENTS (LESS</t>
  </si>
  <si>
    <t>35</t>
  </si>
  <si>
    <t xml:space="preserve"> GAIN OR (LOSS) ON DISPOSAL OF DISCONTINUED SEGMENTS (LESS</t>
  </si>
  <si>
    <t xml:space="preserve">  APPLICABLE INCOME TAXES OF                 (ACCOUNT 562)        </t>
  </si>
  <si>
    <t>36</t>
  </si>
  <si>
    <t xml:space="preserve">   INCOME (LOSS) BEFORE EXTRAORDINARY ITEMS                       </t>
  </si>
  <si>
    <t>37</t>
  </si>
  <si>
    <t xml:space="preserve"> EXTRAORDINARY ITEMS (NET) (ACCOUNT 570)                          </t>
  </si>
  <si>
    <t>38</t>
  </si>
  <si>
    <t xml:space="preserve"> INCOME TAXES ON EXTRAORDINARY ITEMS (ACCOUNT 590)                </t>
  </si>
  <si>
    <t>39</t>
  </si>
  <si>
    <t xml:space="preserve"> PROVISIONS FOR DEFERRED TAXES-EXTRAORDINARY ITEMS (ACCOUNT 591)  </t>
  </si>
  <si>
    <t>40</t>
  </si>
  <si>
    <t>41</t>
  </si>
  <si>
    <t xml:space="preserve">DATE OF REPORT                            </t>
  </si>
  <si>
    <t xml:space="preserve"> DIVIDENDS ON COMMON STOCK (ACCOUNT 623)                          </t>
  </si>
  <si>
    <t xml:space="preserve"> DIVIDENDS ON PREFERRED STOCK (ACCOUNT 623)                       </t>
  </si>
  <si>
    <t>RATIOS</t>
  </si>
  <si>
    <t xml:space="preserve">          NET REVENUES FROM RAILWAY OPERATIONS                    </t>
  </si>
  <si>
    <t xml:space="preserve">            NET RAILWAY OPERATING INCOME                          </t>
  </si>
  <si>
    <t xml:space="preserve">          MINNEAPOLIS, MINNESOTA 55402</t>
  </si>
  <si>
    <t xml:space="preserve"> CUMULATIVE EFFECT OF CHANGES IN ACCOUNTING PRINCIPLES </t>
  </si>
  <si>
    <t xml:space="preserve">          SOO LINE CORPORATION   </t>
  </si>
  <si>
    <t xml:space="preserve">          SOO LINE CORPORATION</t>
  </si>
  <si>
    <t xml:space="preserve"> ($ LESS APPLICABLE INCOME TAXES OF)    (ACCOUNT 592)        </t>
  </si>
  <si>
    <t xml:space="preserve">          120 SOUTH SIXTH STREET, SUITE 700</t>
  </si>
  <si>
    <t xml:space="preserve">SURFACE TRANSPORTATION BOARD - QUARTERLY REPORT OF REVENUES, EXPENSES, AND INCOME - RAILROADS  </t>
  </si>
  <si>
    <t>OMB CLEARANCE NO. 2140-0013</t>
  </si>
  <si>
    <t xml:space="preserve"> ALL OTHER OPERATING REVENUES (ACCOUNTS 104, 105, 106, 110, 502, 503)       </t>
  </si>
  <si>
    <t xml:space="preserve">   RAILWAY OPERATING REVENUES (ALL ABOVE)</t>
  </si>
  <si>
    <t xml:space="preserve">     TOTAL INCOME FROM AFFILIATED COMPANIES (LINES 19 AND 20)                      </t>
  </si>
  <si>
    <t xml:space="preserve"> MISCELLANEOUS DEDUCTIONS FROM INCOME (ACCOUNTS 534,543,</t>
  </si>
  <si>
    <t>PAGE 1 OF 2</t>
  </si>
  <si>
    <t>PAGE 2 OF 2</t>
  </si>
  <si>
    <t xml:space="preserve">   RECONCILIATION OF NET RAILWAY OPERATING INCOME (NROI)</t>
  </si>
  <si>
    <t xml:space="preserve">          INCOME FROM LEASE OF ROAD AND EQUIPMENT                 </t>
  </si>
  <si>
    <t xml:space="preserve">          RENT FOR LEASED ROADS AND EQUIPMENT                     </t>
  </si>
  <si>
    <t xml:space="preserve"> EXPENSES TO REVENUES %                                            </t>
  </si>
  <si>
    <t xml:space="preserve"> TOTAL MAINTENANCE TO REVENUES %                                   </t>
  </si>
  <si>
    <t xml:space="preserve"> TRANSPORTATION TO REVENUES %                                      </t>
  </si>
  <si>
    <t xml:space="preserve"> INTEREST ON FUNDED DEBT (ACCOUNTS 546)                    </t>
  </si>
  <si>
    <t>CERTIFICATION</t>
  </si>
  <si>
    <t>I THE UNDERSIGNED STATE THAT THIS REPORT WAS PREPARED BY ME OR UNDER MY SUPERVISION; THAT I HAVE CAREFULLY EXAMINED IT; AND ON THE</t>
  </si>
  <si>
    <t>EFFECTIVE RULES PROMULGATED BY THE SURFACE TRANSPORTATION BOARD.</t>
  </si>
  <si>
    <t xml:space="preserve">BASIS OF MY KNOWLEDGE, BELIEF,  AND VERIFICATION (WHEN NECESSARY)  I DECLARE IT TO BE A FULL, TRUE AND CORRECT STATEMENT OF THE </t>
  </si>
  <si>
    <t>REVENUE, EXPENSE AND INCOME ACCOUNTS NAMED,  AND THAT THE VARIOUS ITEMS HERE REPORTED WERE DETERMINED IN ACCORDANCE WITH</t>
  </si>
  <si>
    <t>SUPPLEMENTAL INFORMATION ABOUT THE QUARTERLY REPORT OF REVENUES, EXPENSES, AND INCOME (FORM RE&amp;I)</t>
  </si>
  <si>
    <t>The following information is provided in compliance with OMB requirements and pursuant to the Paperwork Reduction Act of 1995, 44 U.S.C.3501-3519 (PRA):</t>
  </si>
  <si>
    <t>This information collection is mandatory pusuant to 49 U.S.C. 11164 and 49 C.F.R. 1243.1.  The estimated hour burden for filing this report is six hours per report.</t>
  </si>
  <si>
    <t>The board uses the information in this report to ensure competitive, efficient, and safe transportation through general oversight programs that monitor and forecast</t>
  </si>
  <si>
    <t>the financial and operating conditions of railroads, and through regulation of railroad rate and service issues and rail restructuring proposals, including railroad mergers,</t>
  </si>
  <si>
    <t>consolidations,acquisitions of control and abandonments.  Information from the reports is used by the Board, other Federal agencies and industry groups to monitor and</t>
  </si>
  <si>
    <t>assess industry growth and operations, detect changes in carrier financial stability, and identify trends that may affect the national transportation system.  Individual and</t>
  </si>
  <si>
    <t xml:space="preserve">aggregate carrier information is needed in our decision making process.  Information from these reports is compiled by the Board and published on its website, </t>
  </si>
  <si>
    <t>www.stb.dot.gov, where it may be maintained indefinitely.  The compliation report is entitled Class I Railroads, Selected Earnings Data. All information collected through</t>
  </si>
  <si>
    <t>this report is available to the public.  Paper copies of individual reports are maintained by the Board for ten years, after which they are destroyed.  Under the PRA, a</t>
  </si>
  <si>
    <t>federal agency may not conduct or sponsor, and a person is not required to respond to, nor shall a person be subject to penalty for failure to comply with, a collection of</t>
  </si>
  <si>
    <t>information unless it displays a current valid OMB control number.  Comments and questions about this collection (2140-0013) should be directed to Paperwork Reduction</t>
  </si>
  <si>
    <t>Officer, Surface Transportation Board, 395 E Street, S.W., Washington, D.C.  20423-0001.</t>
  </si>
  <si>
    <t>FORM RE&amp;I</t>
  </si>
  <si>
    <t>QUARTERLY FIGURES</t>
  </si>
  <si>
    <t>NAME (PRINTED)   David Krautkremer</t>
  </si>
  <si>
    <t xml:space="preserve"> OTHER DEDUCTIONS                       </t>
  </si>
  <si>
    <t>EXPIRATION DATE 10-31-2018</t>
  </si>
  <si>
    <t>`</t>
  </si>
  <si>
    <t>TITLE  SPECIALIST REGULATORY REPORTING OF SOO LINE RAILROAD COMPANY</t>
  </si>
  <si>
    <t xml:space="preserve">   NET INCOME (LOSS) ATTRIBUTABLE TO REPORTING RAILROAD                                                    </t>
  </si>
  <si>
    <t xml:space="preserve"> BASIC EARNINGS PER SHARE</t>
  </si>
  <si>
    <t xml:space="preserve"> LESS: NET INCOME ATTRIBUTABLE TO NONCONTROLLING INTEREST</t>
  </si>
  <si>
    <t xml:space="preserve">          INCOME TAXES ON ORDINARY INCOME (ACCOUNT 556)                         </t>
  </si>
  <si>
    <t xml:space="preserve">          PROVISION FOR DEFERRED INCOME TAXES (ACCOUNT 557)                     </t>
  </si>
  <si>
    <t xml:space="preserve"> DILUTED EARNINGS PER SHARE</t>
  </si>
  <si>
    <t xml:space="preserve">          REPORT AMENDED - NO</t>
  </si>
  <si>
    <t xml:space="preserve">                                                                 QUARTER  2  YEAR  2019</t>
  </si>
  <si>
    <t>DATE____07/30/2019__________    SIGNATURE________/s/ David Krautkremer_______________________________________          TELEPHONE NUMBER  612-851-5629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</si>
</sst>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mm/dd/yy"/>
    <numFmt numFmtId="165" formatCode="_(* #,##0_);_(* \(#,##0\);_(* &quot;-&quot;??_);_(@_)"/>
  </numFmts>
  <fonts count="4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0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2" borderId="0"/>
    <xf numFmtId="43" fontId="2" fillId="0" borderId="0" applyFont="0" applyFill="0" applyBorder="0" applyAlignment="0" applyProtection="0"/>
  </cellStyleXfs>
  <cellXfs count="63">
    <xf numFmtId="0" fontId="0" fillId="2" borderId="0" xfId="0" applyNumberFormat="1"/>
    <xf numFmtId="37" fontId="0" fillId="2" borderId="0" xfId="0" applyNumberFormat="1" applyProtection="1">
      <protection locked="0"/>
    </xf>
    <xf numFmtId="0" fontId="0" fillId="2" borderId="0" xfId="0" applyNumberFormat="1" applyProtection="1">
      <protection locked="0"/>
    </xf>
    <xf numFmtId="10" fontId="0" fillId="2" borderId="0" xfId="0" applyNumberFormat="1"/>
    <xf numFmtId="37" fontId="0" fillId="2" borderId="0" xfId="0" applyNumberFormat="1"/>
    <xf numFmtId="164" fontId="0" fillId="2" borderId="0" xfId="0" applyNumberFormat="1"/>
    <xf numFmtId="0" fontId="0" fillId="2" borderId="0" xfId="0" applyNumberFormat="1" applyAlignment="1"/>
    <xf numFmtId="37" fontId="0" fillId="2" borderId="0" xfId="0" applyNumberFormat="1" applyAlignment="1">
      <alignment horizontal="center"/>
    </xf>
    <xf numFmtId="0" fontId="0" fillId="2" borderId="0" xfId="0" applyNumberFormat="1" applyAlignment="1">
      <alignment horizontal="center"/>
    </xf>
    <xf numFmtId="0" fontId="0" fillId="2" borderId="1" xfId="0" applyNumberFormat="1" applyBorder="1" applyAlignment="1">
      <alignment horizontal="center"/>
    </xf>
    <xf numFmtId="0" fontId="0" fillId="2" borderId="0" xfId="0" applyNumberFormat="1" applyAlignment="1">
      <alignment horizontal="left"/>
    </xf>
    <xf numFmtId="0" fontId="0" fillId="2" borderId="0" xfId="0" applyNumberFormat="1" applyAlignment="1">
      <alignment horizontal="centerContinuous"/>
    </xf>
    <xf numFmtId="37" fontId="0" fillId="2" borderId="0" xfId="0" applyNumberFormat="1" applyAlignment="1">
      <alignment horizontal="centerContinuous"/>
    </xf>
    <xf numFmtId="0" fontId="0" fillId="2" borderId="0" xfId="0" applyNumberFormat="1" applyAlignment="1" applyProtection="1">
      <alignment horizontal="centerContinuous"/>
      <protection locked="0"/>
    </xf>
    <xf numFmtId="37" fontId="0" fillId="2" borderId="0" xfId="0" applyNumberFormat="1" applyAlignment="1">
      <alignment horizontal="left"/>
    </xf>
    <xf numFmtId="0" fontId="1" fillId="2" borderId="0" xfId="0" applyNumberFormat="1" applyFont="1" applyProtection="1">
      <protection locked="0"/>
    </xf>
    <xf numFmtId="0" fontId="1" fillId="2" borderId="0" xfId="0" applyNumberFormat="1" applyFont="1"/>
    <xf numFmtId="0" fontId="1" fillId="2" borderId="0" xfId="0" applyNumberFormat="1" applyFont="1" applyAlignment="1">
      <alignment horizontal="centerContinuous"/>
    </xf>
    <xf numFmtId="0" fontId="1" fillId="2" borderId="2" xfId="0" applyNumberFormat="1" applyFont="1" applyBorder="1" applyAlignment="1">
      <alignment horizontal="left"/>
    </xf>
    <xf numFmtId="0" fontId="0" fillId="2" borderId="3" xfId="0" applyNumberFormat="1" applyBorder="1" applyAlignment="1">
      <alignment horizontal="centerContinuous"/>
    </xf>
    <xf numFmtId="37" fontId="0" fillId="2" borderId="3" xfId="0" applyNumberFormat="1" applyBorder="1" applyAlignment="1">
      <alignment horizontal="centerContinuous"/>
    </xf>
    <xf numFmtId="0" fontId="0" fillId="2" borderId="4" xfId="0" applyNumberFormat="1" applyBorder="1" applyAlignment="1">
      <alignment horizontal="centerContinuous"/>
    </xf>
    <xf numFmtId="0" fontId="0" fillId="2" borderId="0" xfId="0" applyNumberFormat="1" applyBorder="1" applyAlignment="1">
      <alignment horizontal="centerContinuous"/>
    </xf>
    <xf numFmtId="37" fontId="0" fillId="2" borderId="0" xfId="0" applyNumberFormat="1" applyBorder="1" applyAlignment="1">
      <alignment horizontal="centerContinuous"/>
    </xf>
    <xf numFmtId="0" fontId="0" fillId="2" borderId="4" xfId="0" applyNumberFormat="1" applyBorder="1" applyAlignment="1" applyProtection="1">
      <alignment horizontal="centerContinuous"/>
      <protection locked="0"/>
    </xf>
    <xf numFmtId="0" fontId="1" fillId="2" borderId="4" xfId="0" applyNumberFormat="1" applyFont="1" applyBorder="1" applyAlignment="1">
      <alignment horizontal="left"/>
    </xf>
    <xf numFmtId="0" fontId="0" fillId="2" borderId="0" xfId="0" applyNumberFormat="1" applyBorder="1" applyAlignment="1" applyProtection="1">
      <alignment horizontal="center"/>
      <protection locked="0"/>
    </xf>
    <xf numFmtId="0" fontId="0" fillId="2" borderId="4" xfId="0" applyNumberFormat="1" applyBorder="1" applyAlignment="1">
      <alignment horizontal="left"/>
    </xf>
    <xf numFmtId="0" fontId="0" fillId="2" borderId="0" xfId="0" applyNumberFormat="1" applyBorder="1" applyAlignment="1">
      <alignment horizontal="left"/>
    </xf>
    <xf numFmtId="37" fontId="0" fillId="2" borderId="0" xfId="0" applyNumberFormat="1" applyBorder="1" applyAlignment="1">
      <alignment horizontal="left"/>
    </xf>
    <xf numFmtId="0" fontId="0" fillId="2" borderId="0" xfId="0" applyNumberFormat="1" applyBorder="1"/>
    <xf numFmtId="0" fontId="0" fillId="2" borderId="4" xfId="0" applyNumberFormat="1" applyBorder="1"/>
    <xf numFmtId="0" fontId="1" fillId="2" borderId="4" xfId="0" applyNumberFormat="1" applyFont="1" applyBorder="1"/>
    <xf numFmtId="0" fontId="0" fillId="2" borderId="5" xfId="0" applyNumberFormat="1" applyBorder="1"/>
    <xf numFmtId="0" fontId="0" fillId="2" borderId="6" xfId="0" applyNumberFormat="1" applyBorder="1"/>
    <xf numFmtId="37" fontId="1" fillId="2" borderId="0" xfId="0" applyNumberFormat="1" applyFont="1" applyAlignment="1">
      <alignment horizontal="centerContinuous"/>
    </xf>
    <xf numFmtId="0" fontId="1" fillId="2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/>
    </xf>
    <xf numFmtId="37" fontId="1" fillId="2" borderId="0" xfId="0" applyNumberFormat="1" applyFont="1"/>
    <xf numFmtId="37" fontId="1" fillId="2" borderId="0" xfId="0" applyNumberFormat="1" applyFont="1" applyProtection="1">
      <protection locked="0"/>
    </xf>
    <xf numFmtId="37" fontId="1" fillId="2" borderId="7" xfId="0" applyNumberFormat="1" applyFont="1" applyBorder="1" applyAlignment="1">
      <alignment horizontal="centerContinuous"/>
    </xf>
    <xf numFmtId="37" fontId="1" fillId="2" borderId="8" xfId="0" applyNumberFormat="1" applyFont="1" applyBorder="1" applyAlignment="1">
      <alignment horizontal="centerContinuous"/>
    </xf>
    <xf numFmtId="37" fontId="1" fillId="2" borderId="8" xfId="0" applyNumberFormat="1" applyFont="1" applyBorder="1" applyAlignment="1">
      <alignment horizontal="left"/>
    </xf>
    <xf numFmtId="0" fontId="1" fillId="2" borderId="8" xfId="0" applyNumberFormat="1" applyFont="1" applyBorder="1" applyAlignment="1">
      <alignment horizontal="left"/>
    </xf>
    <xf numFmtId="0" fontId="1" fillId="2" borderId="8" xfId="0" applyNumberFormat="1" applyFont="1" applyBorder="1"/>
    <xf numFmtId="0" fontId="1" fillId="2" borderId="9" xfId="0" applyNumberFormat="1" applyFont="1" applyBorder="1"/>
    <xf numFmtId="165" fontId="0" fillId="2" borderId="0" xfId="1" applyNumberFormat="1" applyFont="1" applyFill="1"/>
    <xf numFmtId="165" fontId="0" fillId="2" borderId="0" xfId="0" applyNumberFormat="1"/>
    <xf numFmtId="37" fontId="1" fillId="0" borderId="0" xfId="0" applyNumberFormat="1" applyFont="1" applyFill="1" applyProtection="1">
      <protection locked="0"/>
    </xf>
    <xf numFmtId="0" fontId="0" fillId="2" borderId="0" xfId="0" applyNumberFormat="1" applyBorder="1" applyAlignment="1">
      <alignment horizontal="center"/>
    </xf>
    <xf numFmtId="0" fontId="1" fillId="2" borderId="0" xfId="0" applyNumberFormat="1" applyFont="1" applyBorder="1" applyAlignment="1">
      <alignment horizontal="center"/>
    </xf>
    <xf numFmtId="0" fontId="0" fillId="2" borderId="0" xfId="0" applyNumberFormat="1" applyBorder="1" applyProtection="1">
      <protection locked="0"/>
    </xf>
    <xf numFmtId="165" fontId="0" fillId="2" borderId="0" xfId="1" applyNumberFormat="1" applyFont="1" applyFill="1" applyBorder="1" applyProtection="1">
      <protection locked="0"/>
    </xf>
    <xf numFmtId="37" fontId="0" fillId="2" borderId="0" xfId="0" applyNumberFormat="1" applyBorder="1"/>
    <xf numFmtId="37" fontId="0" fillId="2" borderId="0" xfId="0" applyNumberFormat="1" applyBorder="1" applyProtection="1">
      <protection locked="0"/>
    </xf>
    <xf numFmtId="165" fontId="0" fillId="2" borderId="0" xfId="1" applyNumberFormat="1" applyFont="1" applyFill="1" applyBorder="1"/>
    <xf numFmtId="37" fontId="0" fillId="0" borderId="0" xfId="0" applyNumberFormat="1" applyFill="1"/>
    <xf numFmtId="37" fontId="1" fillId="0" borderId="0" xfId="0" applyNumberFormat="1" applyFont="1" applyFill="1"/>
    <xf numFmtId="10" fontId="0" fillId="0" borderId="0" xfId="0" applyNumberFormat="1" applyFill="1"/>
    <xf numFmtId="10" fontId="1" fillId="0" borderId="0" xfId="0" applyNumberFormat="1" applyFont="1" applyFill="1"/>
    <xf numFmtId="37" fontId="0" fillId="0" borderId="0" xfId="0" applyNumberFormat="1" applyFill="1" applyProtection="1">
      <protection locked="0"/>
    </xf>
    <xf numFmtId="0" fontId="0" fillId="0" borderId="0" xfId="0" applyNumberFormat="1" applyFill="1" applyProtection="1">
      <protection locked="0"/>
    </xf>
    <xf numFmtId="0" fontId="3" fillId="2" borderId="0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45"/>
  <sheetViews>
    <sheetView showGridLines="0" tabSelected="1" showOutlineSymbols="0" topLeftCell="A67" zoomScale="87" zoomScaleNormal="87" workbookViewId="0">
      <selection activeCell="E90" sqref="E90"/>
    </sheetView>
  </sheetViews>
  <sheetFormatPr defaultColWidth="11.44140625" defaultRowHeight="15" x14ac:dyDescent="0.2"/>
  <cols>
    <col min="1" max="1" width="5.6640625" customWidth="1"/>
    <col min="2" max="2" width="69.33203125" customWidth="1"/>
    <col min="3" max="3" width="5.77734375" customWidth="1"/>
    <col min="4" max="4" width="5.6640625" customWidth="1"/>
    <col min="5" max="5" width="16.77734375" customWidth="1"/>
    <col min="6" max="6" width="5.6640625" customWidth="1"/>
    <col min="7" max="7" width="16.77734375" customWidth="1"/>
    <col min="8" max="8" width="11.44140625" customWidth="1"/>
    <col min="9" max="9" width="15.6640625" style="16" customWidth="1"/>
    <col min="10" max="10" width="5.6640625" customWidth="1"/>
    <col min="11" max="11" width="15.6640625" customWidth="1"/>
    <col min="12" max="13" width="12.77734375" customWidth="1"/>
    <col min="14" max="15" width="14.109375" customWidth="1"/>
  </cols>
  <sheetData>
    <row r="2" spans="2:17" x14ac:dyDescent="0.2">
      <c r="B2" s="16" t="s">
        <v>105</v>
      </c>
      <c r="E2" s="16"/>
      <c r="F2" s="10"/>
      <c r="G2" s="16" t="s">
        <v>138</v>
      </c>
    </row>
    <row r="3" spans="2:17" x14ac:dyDescent="0.2">
      <c r="B3" t="s">
        <v>0</v>
      </c>
      <c r="E3" s="16"/>
      <c r="F3" s="10"/>
      <c r="G3" s="16" t="s">
        <v>106</v>
      </c>
      <c r="J3" s="16" t="s">
        <v>111</v>
      </c>
    </row>
    <row r="4" spans="2:17" x14ac:dyDescent="0.2">
      <c r="E4" s="16"/>
      <c r="G4" s="16" t="s">
        <v>142</v>
      </c>
    </row>
    <row r="5" spans="2:17" x14ac:dyDescent="0.2">
      <c r="B5" t="s">
        <v>101</v>
      </c>
      <c r="E5" s="15"/>
      <c r="G5" s="15" t="s">
        <v>152</v>
      </c>
    </row>
    <row r="6" spans="2:17" x14ac:dyDescent="0.2">
      <c r="B6" t="s">
        <v>104</v>
      </c>
      <c r="G6" t="s">
        <v>1</v>
      </c>
      <c r="H6" s="5">
        <v>43676</v>
      </c>
      <c r="I6" s="15" t="s">
        <v>151</v>
      </c>
    </row>
    <row r="7" spans="2:17" x14ac:dyDescent="0.2">
      <c r="B7" t="s">
        <v>99</v>
      </c>
    </row>
    <row r="8" spans="2:17" x14ac:dyDescent="0.2">
      <c r="E8" s="11" t="s">
        <v>139</v>
      </c>
      <c r="F8" s="11"/>
      <c r="G8" s="11"/>
      <c r="I8" s="17" t="s">
        <v>2</v>
      </c>
      <c r="J8" s="11"/>
      <c r="K8" s="11"/>
    </row>
    <row r="9" spans="2:17" x14ac:dyDescent="0.2">
      <c r="E9" s="37" t="s">
        <v>3</v>
      </c>
      <c r="G9" s="37" t="s">
        <v>4</v>
      </c>
      <c r="I9" s="37" t="s">
        <v>3</v>
      </c>
      <c r="K9" s="37" t="s">
        <v>4</v>
      </c>
    </row>
    <row r="10" spans="2:17" x14ac:dyDescent="0.2">
      <c r="B10" s="8" t="s">
        <v>5</v>
      </c>
      <c r="E10" s="36" t="s">
        <v>6</v>
      </c>
      <c r="G10" s="36" t="s">
        <v>7</v>
      </c>
      <c r="I10" s="36" t="s">
        <v>8</v>
      </c>
      <c r="K10" s="36" t="s">
        <v>9</v>
      </c>
    </row>
    <row r="11" spans="2:17" ht="15.75" thickBot="1" x14ac:dyDescent="0.25"/>
    <row r="12" spans="2:17" ht="16.5" thickTop="1" thickBot="1" x14ac:dyDescent="0.25">
      <c r="B12" s="9" t="s">
        <v>10</v>
      </c>
    </row>
    <row r="13" spans="2:17" ht="15.75" thickTop="1" x14ac:dyDescent="0.2">
      <c r="B13" t="s">
        <v>11</v>
      </c>
      <c r="C13" s="8" t="s">
        <v>12</v>
      </c>
      <c r="E13" s="1">
        <v>386123</v>
      </c>
      <c r="F13" s="2"/>
      <c r="G13" s="1">
        <v>388217</v>
      </c>
      <c r="H13" s="2"/>
      <c r="I13" s="39">
        <v>734816</v>
      </c>
      <c r="J13" s="2"/>
      <c r="K13" s="1">
        <v>754300</v>
      </c>
    </row>
    <row r="14" spans="2:17" x14ac:dyDescent="0.2">
      <c r="B14" t="s">
        <v>13</v>
      </c>
      <c r="C14" s="8" t="s">
        <v>14</v>
      </c>
      <c r="E14" s="1"/>
      <c r="F14" s="2"/>
      <c r="G14" s="1"/>
      <c r="H14" s="2"/>
      <c r="I14" s="39"/>
      <c r="J14" s="2"/>
      <c r="K14" s="1"/>
    </row>
    <row r="15" spans="2:17" x14ac:dyDescent="0.2">
      <c r="B15" t="s">
        <v>15</v>
      </c>
      <c r="C15" s="8" t="s">
        <v>16</v>
      </c>
      <c r="E15" s="1"/>
      <c r="F15" s="2"/>
      <c r="G15" s="1"/>
      <c r="H15" s="2"/>
      <c r="I15" s="39"/>
      <c r="J15" s="2"/>
      <c r="K15" s="1"/>
    </row>
    <row r="16" spans="2:17" x14ac:dyDescent="0.2">
      <c r="B16" s="16" t="s">
        <v>107</v>
      </c>
      <c r="C16" s="8" t="s">
        <v>17</v>
      </c>
      <c r="E16" s="1">
        <v>10921</v>
      </c>
      <c r="F16" s="2"/>
      <c r="G16" s="1">
        <v>11555</v>
      </c>
      <c r="H16" s="2"/>
      <c r="I16" s="39">
        <v>26242</v>
      </c>
      <c r="J16" s="2"/>
      <c r="K16" s="1">
        <v>19796</v>
      </c>
      <c r="L16" s="30"/>
      <c r="M16" s="30"/>
      <c r="N16" s="30"/>
      <c r="O16" s="30"/>
      <c r="P16" s="30"/>
      <c r="Q16" s="30"/>
    </row>
    <row r="17" spans="2:17" x14ac:dyDescent="0.2">
      <c r="B17" t="s">
        <v>18</v>
      </c>
      <c r="C17" s="8" t="s">
        <v>19</v>
      </c>
      <c r="E17" s="1"/>
      <c r="F17" s="2"/>
      <c r="G17" s="1"/>
      <c r="H17" s="2"/>
      <c r="I17" s="39"/>
      <c r="J17" s="2"/>
      <c r="K17" s="1"/>
      <c r="L17" s="30"/>
      <c r="M17" s="49"/>
      <c r="N17" s="49"/>
      <c r="O17" s="50"/>
      <c r="P17" s="50"/>
      <c r="Q17" s="30"/>
    </row>
    <row r="18" spans="2:17" x14ac:dyDescent="0.2">
      <c r="B18" s="16" t="s">
        <v>108</v>
      </c>
      <c r="C18" s="8" t="s">
        <v>20</v>
      </c>
      <c r="E18" s="4">
        <f>SUM(E13:E17)</f>
        <v>397044</v>
      </c>
      <c r="G18" s="4">
        <f>SUM(G13:G17)</f>
        <v>399772</v>
      </c>
      <c r="I18" s="38">
        <f>SUM(I13:I17)</f>
        <v>761058</v>
      </c>
      <c r="K18" s="4">
        <f>SUM(K13:K17)</f>
        <v>774096</v>
      </c>
      <c r="L18" s="30"/>
      <c r="M18" s="30"/>
      <c r="N18" s="30"/>
      <c r="O18" s="30"/>
      <c r="P18" s="30"/>
      <c r="Q18" s="30"/>
    </row>
    <row r="19" spans="2:17" ht="16.5" thickBot="1" x14ac:dyDescent="0.3">
      <c r="E19" s="4"/>
      <c r="G19" s="4"/>
      <c r="I19" s="38"/>
      <c r="K19" s="4"/>
      <c r="L19" s="30"/>
      <c r="M19" s="62"/>
      <c r="N19" s="62"/>
      <c r="O19" s="62"/>
      <c r="P19" s="62"/>
      <c r="Q19" s="30"/>
    </row>
    <row r="20" spans="2:17" ht="16.5" thickTop="1" thickBot="1" x14ac:dyDescent="0.25">
      <c r="B20" s="9" t="s">
        <v>21</v>
      </c>
      <c r="E20" s="4"/>
      <c r="G20" s="4"/>
      <c r="I20" s="38"/>
      <c r="K20" s="4"/>
      <c r="L20" s="49"/>
      <c r="M20" s="49"/>
      <c r="N20" s="30"/>
      <c r="O20" s="30"/>
      <c r="P20" s="30"/>
      <c r="Q20" s="30"/>
    </row>
    <row r="21" spans="2:17" ht="15.75" thickTop="1" x14ac:dyDescent="0.2">
      <c r="B21" t="s">
        <v>22</v>
      </c>
      <c r="C21" s="8" t="s">
        <v>23</v>
      </c>
      <c r="E21" s="4">
        <v>29791</v>
      </c>
      <c r="F21" s="2"/>
      <c r="G21" s="4">
        <v>28541</v>
      </c>
      <c r="H21" s="2"/>
      <c r="I21" s="48">
        <v>59483</v>
      </c>
      <c r="J21" s="2"/>
      <c r="K21" s="4">
        <v>57404</v>
      </c>
      <c r="L21" s="51"/>
      <c r="M21" s="52"/>
      <c r="N21" s="53"/>
      <c r="O21" s="53"/>
      <c r="P21" s="53"/>
      <c r="Q21" s="30"/>
    </row>
    <row r="22" spans="2:17" x14ac:dyDescent="0.2">
      <c r="B22" t="s">
        <v>24</v>
      </c>
      <c r="C22" s="8" t="s">
        <v>25</v>
      </c>
      <c r="E22" s="4">
        <v>47722</v>
      </c>
      <c r="F22" s="2"/>
      <c r="G22" s="4">
        <v>46139</v>
      </c>
      <c r="H22" s="2"/>
      <c r="I22" s="48">
        <v>93860</v>
      </c>
      <c r="J22" s="2"/>
      <c r="K22" s="4">
        <v>92904</v>
      </c>
      <c r="L22" s="54"/>
      <c r="M22" s="51"/>
      <c r="N22" s="53"/>
      <c r="O22" s="53"/>
      <c r="P22" s="53"/>
      <c r="Q22" s="30"/>
    </row>
    <row r="23" spans="2:17" x14ac:dyDescent="0.2">
      <c r="B23" t="s">
        <v>26</v>
      </c>
      <c r="C23" s="8" t="s">
        <v>27</v>
      </c>
      <c r="E23" s="4">
        <f>E21+E22</f>
        <v>77513</v>
      </c>
      <c r="G23" s="4">
        <f>G21+G22</f>
        <v>74680</v>
      </c>
      <c r="I23" s="48">
        <f>I21+I22</f>
        <v>153343</v>
      </c>
      <c r="K23" s="4">
        <f>K21+K22</f>
        <v>150308</v>
      </c>
      <c r="L23" s="53"/>
      <c r="M23" s="53"/>
      <c r="N23" s="53"/>
      <c r="O23" s="53"/>
      <c r="P23" s="53"/>
      <c r="Q23" s="30"/>
    </row>
    <row r="24" spans="2:17" x14ac:dyDescent="0.2">
      <c r="B24" t="s">
        <v>28</v>
      </c>
      <c r="C24" s="8" t="s">
        <v>29</v>
      </c>
      <c r="E24" s="4">
        <v>8159</v>
      </c>
      <c r="F24" s="2"/>
      <c r="G24" s="4">
        <v>7411</v>
      </c>
      <c r="H24" s="2"/>
      <c r="I24" s="48">
        <v>16126</v>
      </c>
      <c r="J24" s="2"/>
      <c r="K24" s="4">
        <v>14588</v>
      </c>
      <c r="L24" s="30"/>
      <c r="M24" s="55"/>
      <c r="N24" s="53"/>
      <c r="O24" s="53"/>
      <c r="P24" s="53"/>
      <c r="Q24" s="30"/>
    </row>
    <row r="25" spans="2:17" x14ac:dyDescent="0.2">
      <c r="B25" t="s">
        <v>30</v>
      </c>
      <c r="C25" s="8" t="s">
        <v>31</v>
      </c>
      <c r="E25" s="4">
        <v>10834</v>
      </c>
      <c r="F25" s="2"/>
      <c r="G25" s="4">
        <v>23956</v>
      </c>
      <c r="H25" s="2"/>
      <c r="I25" s="39">
        <v>35655</v>
      </c>
      <c r="J25" s="2"/>
      <c r="K25" s="4">
        <v>49688</v>
      </c>
      <c r="N25" s="4"/>
      <c r="O25" s="4"/>
      <c r="P25" s="4"/>
    </row>
    <row r="26" spans="2:17" x14ac:dyDescent="0.2">
      <c r="B26" t="s">
        <v>32</v>
      </c>
      <c r="C26" s="8" t="s">
        <v>33</v>
      </c>
      <c r="E26" s="4">
        <f>E24+E25</f>
        <v>18993</v>
      </c>
      <c r="G26" s="4">
        <f>G24+G25</f>
        <v>31367</v>
      </c>
      <c r="I26" s="38">
        <f>I24+I25</f>
        <v>51781</v>
      </c>
      <c r="K26" s="4">
        <f>K24+K25</f>
        <v>64276</v>
      </c>
      <c r="L26" s="4"/>
      <c r="M26" s="4"/>
      <c r="N26" s="4"/>
      <c r="O26" s="4"/>
      <c r="P26" s="4"/>
    </row>
    <row r="27" spans="2:17" x14ac:dyDescent="0.2">
      <c r="B27" t="s">
        <v>34</v>
      </c>
      <c r="C27" s="8" t="s">
        <v>35</v>
      </c>
      <c r="E27" s="4">
        <v>110729</v>
      </c>
      <c r="F27" s="2"/>
      <c r="G27" s="4">
        <v>114921</v>
      </c>
      <c r="H27" s="2"/>
      <c r="I27" s="39">
        <v>221798</v>
      </c>
      <c r="J27" s="2"/>
      <c r="K27" s="4">
        <v>226238</v>
      </c>
      <c r="N27" s="4"/>
      <c r="O27" s="4"/>
      <c r="P27" s="4"/>
    </row>
    <row r="28" spans="2:17" x14ac:dyDescent="0.2">
      <c r="B28" t="s">
        <v>36</v>
      </c>
      <c r="C28" s="8" t="s">
        <v>37</v>
      </c>
      <c r="E28" s="4">
        <v>8623</v>
      </c>
      <c r="F28" s="2"/>
      <c r="G28" s="4">
        <v>7668</v>
      </c>
      <c r="H28" s="2"/>
      <c r="I28" s="39">
        <v>14615</v>
      </c>
      <c r="J28" s="2"/>
      <c r="K28" s="4">
        <v>15151</v>
      </c>
      <c r="N28" s="4"/>
      <c r="O28" s="4"/>
      <c r="P28" s="4"/>
    </row>
    <row r="29" spans="2:17" x14ac:dyDescent="0.2">
      <c r="B29" t="s">
        <v>38</v>
      </c>
      <c r="C29" s="8" t="s">
        <v>39</v>
      </c>
      <c r="E29" s="4">
        <v>47567</v>
      </c>
      <c r="F29" s="2"/>
      <c r="G29" s="4">
        <v>47322</v>
      </c>
      <c r="H29" s="2"/>
      <c r="I29" s="39">
        <v>94702</v>
      </c>
      <c r="J29" s="2"/>
      <c r="K29" s="4">
        <v>91516</v>
      </c>
      <c r="N29" s="4"/>
      <c r="O29" s="4"/>
      <c r="P29" s="4"/>
    </row>
    <row r="30" spans="2:17" x14ac:dyDescent="0.2">
      <c r="B30" t="s">
        <v>40</v>
      </c>
      <c r="C30" s="8" t="s">
        <v>41</v>
      </c>
      <c r="E30" s="4">
        <f>E23+E26+E27+E28+E29</f>
        <v>263425</v>
      </c>
      <c r="G30" s="4">
        <f>G23+G26+G27+G28+G29</f>
        <v>275958</v>
      </c>
      <c r="I30" s="38">
        <f>I23+I26+I27+I28+I29</f>
        <v>536239</v>
      </c>
      <c r="K30" s="4">
        <f>K23+K26+K27+K28+K29</f>
        <v>547489</v>
      </c>
      <c r="L30" s="4"/>
      <c r="M30" s="4"/>
      <c r="N30" s="4"/>
      <c r="O30" s="4"/>
      <c r="P30" s="4"/>
    </row>
    <row r="31" spans="2:17" ht="15.75" thickBot="1" x14ac:dyDescent="0.25">
      <c r="E31" s="4"/>
      <c r="G31" s="4"/>
      <c r="I31" s="38"/>
      <c r="K31" s="4"/>
    </row>
    <row r="32" spans="2:17" ht="16.5" thickTop="1" thickBot="1" x14ac:dyDescent="0.25">
      <c r="B32" s="9" t="s">
        <v>42</v>
      </c>
      <c r="E32" s="4"/>
      <c r="G32" s="4"/>
      <c r="I32" s="38"/>
      <c r="K32" s="4"/>
    </row>
    <row r="33" spans="2:13" ht="15.75" thickTop="1" x14ac:dyDescent="0.2">
      <c r="B33" t="s">
        <v>43</v>
      </c>
      <c r="C33" s="8" t="s">
        <v>44</v>
      </c>
      <c r="E33" s="4">
        <f>E18-E30</f>
        <v>133619</v>
      </c>
      <c r="G33" s="4">
        <f>G18-G30</f>
        <v>123814</v>
      </c>
      <c r="I33" s="38">
        <f>I18-I30</f>
        <v>224819</v>
      </c>
      <c r="K33" s="4">
        <f>K18-K30</f>
        <v>226607</v>
      </c>
    </row>
    <row r="34" spans="2:13" x14ac:dyDescent="0.2">
      <c r="B34" t="s">
        <v>45</v>
      </c>
      <c r="C34" s="8" t="s">
        <v>46</v>
      </c>
      <c r="E34" s="60">
        <v>4649</v>
      </c>
      <c r="F34" s="2"/>
      <c r="G34" s="1">
        <v>2894</v>
      </c>
      <c r="H34" s="2"/>
      <c r="I34" s="48">
        <v>9694</v>
      </c>
      <c r="J34" s="2"/>
      <c r="K34" s="1">
        <v>7637</v>
      </c>
      <c r="L34" s="2"/>
      <c r="M34" s="2"/>
    </row>
    <row r="35" spans="2:13" x14ac:dyDescent="0.2">
      <c r="B35" t="s">
        <v>47</v>
      </c>
      <c r="E35" s="1"/>
      <c r="F35" s="2"/>
      <c r="G35" s="1"/>
      <c r="H35" s="2"/>
      <c r="I35" s="39"/>
      <c r="J35" s="2"/>
      <c r="K35" s="1"/>
      <c r="L35" s="2"/>
      <c r="M35" s="2"/>
    </row>
    <row r="36" spans="2:13" x14ac:dyDescent="0.2">
      <c r="B36" t="s">
        <v>48</v>
      </c>
      <c r="C36" s="8" t="s">
        <v>49</v>
      </c>
      <c r="E36" s="1">
        <v>1960</v>
      </c>
      <c r="F36" s="2"/>
      <c r="G36" s="1">
        <v>0</v>
      </c>
      <c r="H36" s="2"/>
      <c r="I36" s="39">
        <v>3920</v>
      </c>
      <c r="J36" s="2"/>
      <c r="K36" s="1">
        <v>3920</v>
      </c>
      <c r="L36" s="2"/>
      <c r="M36" s="2"/>
    </row>
    <row r="37" spans="2:13" x14ac:dyDescent="0.2">
      <c r="B37" t="s">
        <v>50</v>
      </c>
      <c r="C37" s="8" t="s">
        <v>51</v>
      </c>
      <c r="E37" s="1">
        <v>1746</v>
      </c>
      <c r="F37" s="2"/>
      <c r="G37" s="1">
        <v>2829</v>
      </c>
      <c r="H37" s="2"/>
      <c r="I37" s="39">
        <v>1088</v>
      </c>
      <c r="J37" s="2"/>
      <c r="K37" s="1">
        <v>1999</v>
      </c>
      <c r="L37" s="2"/>
      <c r="M37" s="2"/>
    </row>
    <row r="38" spans="2:13" x14ac:dyDescent="0.2">
      <c r="B38" s="16" t="s">
        <v>109</v>
      </c>
      <c r="C38" s="8" t="s">
        <v>52</v>
      </c>
      <c r="E38" s="4">
        <f>E36+E37</f>
        <v>3706</v>
      </c>
      <c r="G38" s="4">
        <v>2829</v>
      </c>
      <c r="I38" s="38">
        <f>I36+I37</f>
        <v>5008</v>
      </c>
      <c r="K38" s="4">
        <f>K36+K37</f>
        <v>5919</v>
      </c>
    </row>
    <row r="39" spans="2:13" x14ac:dyDescent="0.2">
      <c r="B39" s="16" t="s">
        <v>110</v>
      </c>
      <c r="E39" s="1"/>
      <c r="F39" s="2"/>
      <c r="G39" s="1"/>
      <c r="H39" s="2"/>
      <c r="I39" s="39" t="s">
        <v>53</v>
      </c>
      <c r="J39" s="2"/>
      <c r="K39" s="1" t="s">
        <v>53</v>
      </c>
    </row>
    <row r="40" spans="2:13" x14ac:dyDescent="0.2">
      <c r="B40" t="s">
        <v>54</v>
      </c>
      <c r="C40" s="8" t="s">
        <v>55</v>
      </c>
      <c r="E40" s="1">
        <v>1158</v>
      </c>
      <c r="F40" s="2"/>
      <c r="G40" s="1">
        <v>860</v>
      </c>
      <c r="H40" s="2"/>
      <c r="I40" s="39">
        <v>2647</v>
      </c>
      <c r="J40" s="2"/>
      <c r="K40" s="1">
        <v>1331</v>
      </c>
    </row>
    <row r="41" spans="2:13" x14ac:dyDescent="0.2">
      <c r="B41" t="s">
        <v>56</v>
      </c>
      <c r="C41" s="8" t="s">
        <v>57</v>
      </c>
      <c r="E41" s="4">
        <f>E33+E34+E38-E40</f>
        <v>140816</v>
      </c>
      <c r="G41" s="4">
        <f>G33+G34+G38-G40</f>
        <v>128677</v>
      </c>
      <c r="I41" s="38">
        <f>I33+I34+I38-I40</f>
        <v>236874</v>
      </c>
      <c r="K41" s="4">
        <f>K33+K34+K38-K40</f>
        <v>238832</v>
      </c>
    </row>
    <row r="42" spans="2:13" ht="15.75" thickBot="1" x14ac:dyDescent="0.25">
      <c r="E42" s="1"/>
      <c r="F42" s="2"/>
      <c r="G42" s="1"/>
      <c r="H42" s="2"/>
      <c r="I42" s="39"/>
      <c r="J42" s="2"/>
      <c r="K42" s="1"/>
    </row>
    <row r="43" spans="2:13" ht="16.5" thickTop="1" thickBot="1" x14ac:dyDescent="0.25">
      <c r="B43" s="9" t="s">
        <v>58</v>
      </c>
      <c r="E43" s="1"/>
      <c r="F43" s="2"/>
      <c r="G43" s="1"/>
      <c r="H43" s="2"/>
      <c r="I43" s="39"/>
      <c r="J43" s="2"/>
      <c r="K43" s="1"/>
    </row>
    <row r="44" spans="2:13" ht="15.75" thickTop="1" x14ac:dyDescent="0.2">
      <c r="B44" s="16" t="s">
        <v>119</v>
      </c>
      <c r="C44" s="8" t="s">
        <v>59</v>
      </c>
      <c r="E44" s="1">
        <v>20317</v>
      </c>
      <c r="F44" s="2"/>
      <c r="G44" s="1">
        <v>37681</v>
      </c>
      <c r="H44" s="2"/>
      <c r="I44" s="39">
        <v>40491</v>
      </c>
      <c r="J44" s="2"/>
      <c r="K44" s="1">
        <v>61721</v>
      </c>
    </row>
    <row r="45" spans="2:13" x14ac:dyDescent="0.2">
      <c r="B45" t="s">
        <v>60</v>
      </c>
      <c r="C45" s="8" t="s">
        <v>61</v>
      </c>
      <c r="E45" s="1">
        <v>4</v>
      </c>
      <c r="F45" s="2"/>
      <c r="G45" s="1">
        <v>5</v>
      </c>
      <c r="H45" s="2"/>
      <c r="I45" s="39">
        <v>4</v>
      </c>
      <c r="J45" s="2"/>
      <c r="K45" s="1">
        <v>7</v>
      </c>
    </row>
    <row r="46" spans="2:13" x14ac:dyDescent="0.2">
      <c r="B46" t="s">
        <v>62</v>
      </c>
      <c r="C46" s="8" t="s">
        <v>63</v>
      </c>
      <c r="E46" s="1"/>
      <c r="F46" s="2"/>
      <c r="G46" s="1"/>
      <c r="H46" s="2"/>
      <c r="I46" s="39"/>
      <c r="J46" s="2"/>
      <c r="K46" s="1"/>
    </row>
    <row r="47" spans="2:13" x14ac:dyDescent="0.2">
      <c r="B47" t="s">
        <v>64</v>
      </c>
      <c r="C47" s="8" t="s">
        <v>65</v>
      </c>
      <c r="E47" s="4">
        <f>SUM(E44:E46)</f>
        <v>20321</v>
      </c>
      <c r="G47" s="4">
        <f>SUM(G44:G46)</f>
        <v>37686</v>
      </c>
      <c r="I47" s="38">
        <f>SUM(I44:I46)</f>
        <v>40495</v>
      </c>
      <c r="K47" s="4">
        <f>SUM(K44:K46)</f>
        <v>61728</v>
      </c>
    </row>
    <row r="48" spans="2:13" ht="15.75" thickBot="1" x14ac:dyDescent="0.25">
      <c r="E48" s="4"/>
      <c r="G48" s="4"/>
      <c r="I48" s="38"/>
      <c r="K48" s="4"/>
    </row>
    <row r="49" spans="2:16" ht="16.5" thickTop="1" thickBot="1" x14ac:dyDescent="0.25">
      <c r="B49" s="9" t="s">
        <v>42</v>
      </c>
      <c r="E49" s="4"/>
      <c r="G49" s="4"/>
      <c r="I49" s="38"/>
      <c r="K49" s="4"/>
    </row>
    <row r="50" spans="2:16" ht="15.75" thickTop="1" x14ac:dyDescent="0.2">
      <c r="B50" t="s">
        <v>66</v>
      </c>
      <c r="C50" s="8" t="s">
        <v>67</v>
      </c>
      <c r="E50" s="4">
        <f>E41-E47</f>
        <v>120495</v>
      </c>
      <c r="G50" s="4">
        <f>G41-G47</f>
        <v>90991</v>
      </c>
      <c r="I50" s="38">
        <f>I41-I47</f>
        <v>196379</v>
      </c>
      <c r="K50" s="4">
        <f>K41-K47</f>
        <v>177104</v>
      </c>
    </row>
    <row r="51" spans="2:16" x14ac:dyDescent="0.2">
      <c r="B51" s="16" t="s">
        <v>141</v>
      </c>
      <c r="C51" s="8" t="s">
        <v>68</v>
      </c>
      <c r="E51" s="1"/>
      <c r="F51" s="2"/>
      <c r="G51" s="1"/>
      <c r="H51" s="2"/>
      <c r="I51" s="39"/>
      <c r="J51" s="2"/>
      <c r="K51" s="1"/>
    </row>
    <row r="52" spans="2:16" x14ac:dyDescent="0.2">
      <c r="B52" t="s">
        <v>69</v>
      </c>
      <c r="C52" s="8" t="s">
        <v>70</v>
      </c>
      <c r="E52" s="1"/>
      <c r="F52" s="2"/>
      <c r="G52" s="1"/>
      <c r="H52" s="2"/>
      <c r="I52" s="39"/>
      <c r="J52" s="2"/>
      <c r="K52" s="1"/>
    </row>
    <row r="53" spans="2:16" x14ac:dyDescent="0.2">
      <c r="B53" t="s">
        <v>71</v>
      </c>
      <c r="C53" s="8" t="s">
        <v>72</v>
      </c>
      <c r="E53" s="4">
        <f>+E50-E51-E52</f>
        <v>120495</v>
      </c>
      <c r="G53" s="4">
        <f>+G50-G51-G52</f>
        <v>90991</v>
      </c>
      <c r="I53" s="38">
        <f>+I50-I51-I52</f>
        <v>196379</v>
      </c>
      <c r="K53" s="4">
        <f>+K50-K51-K52</f>
        <v>177104</v>
      </c>
    </row>
    <row r="54" spans="2:16" x14ac:dyDescent="0.2">
      <c r="B54" t="s">
        <v>73</v>
      </c>
      <c r="C54" s="8" t="s">
        <v>74</v>
      </c>
      <c r="E54" s="1">
        <v>25813</v>
      </c>
      <c r="F54" s="2"/>
      <c r="G54" s="1">
        <v>12468</v>
      </c>
      <c r="H54" s="2"/>
      <c r="I54" s="39">
        <v>42583</v>
      </c>
      <c r="J54" s="2"/>
      <c r="K54" s="1">
        <v>29934</v>
      </c>
    </row>
    <row r="55" spans="2:16" x14ac:dyDescent="0.2">
      <c r="B55" t="s">
        <v>75</v>
      </c>
      <c r="C55" s="8" t="s">
        <v>76</v>
      </c>
      <c r="E55" s="1">
        <v>5119</v>
      </c>
      <c r="F55" s="2"/>
      <c r="G55" s="1">
        <v>-4201</v>
      </c>
      <c r="H55" s="2"/>
      <c r="I55" s="39">
        <v>8655</v>
      </c>
      <c r="J55" s="2"/>
      <c r="K55" s="1">
        <v>-3116</v>
      </c>
      <c r="M55" s="46"/>
      <c r="N55" s="46"/>
      <c r="O55" s="47"/>
      <c r="P55" s="47"/>
    </row>
    <row r="56" spans="2:16" x14ac:dyDescent="0.2">
      <c r="B56" t="s">
        <v>77</v>
      </c>
      <c r="C56" s="8" t="s">
        <v>78</v>
      </c>
      <c r="E56" s="4">
        <f>E53-E54-E55</f>
        <v>89563</v>
      </c>
      <c r="G56" s="4">
        <f>G53-G54-G55</f>
        <v>82724</v>
      </c>
      <c r="I56" s="38">
        <f>I53-I55-I54</f>
        <v>145141</v>
      </c>
      <c r="K56" s="4">
        <f>K53-K55-K54</f>
        <v>150286</v>
      </c>
    </row>
    <row r="57" spans="2:16" x14ac:dyDescent="0.2">
      <c r="B57" t="s">
        <v>79</v>
      </c>
      <c r="E57" s="4"/>
      <c r="G57" s="4"/>
      <c r="I57" s="38"/>
      <c r="K57" s="4"/>
    </row>
    <row r="58" spans="2:16" x14ac:dyDescent="0.2">
      <c r="B58" t="s">
        <v>143</v>
      </c>
      <c r="C58" s="8" t="s">
        <v>80</v>
      </c>
      <c r="E58" s="1"/>
      <c r="F58" s="2"/>
      <c r="G58" s="1"/>
      <c r="H58" s="2"/>
      <c r="I58" s="39"/>
      <c r="J58" s="2"/>
      <c r="K58" s="1"/>
    </row>
    <row r="59" spans="2:16" x14ac:dyDescent="0.2">
      <c r="B59" t="s">
        <v>81</v>
      </c>
      <c r="E59" s="4"/>
      <c r="G59" s="4"/>
      <c r="I59" s="38"/>
      <c r="K59" s="4"/>
    </row>
    <row r="60" spans="2:16" x14ac:dyDescent="0.2">
      <c r="B60" t="s">
        <v>82</v>
      </c>
      <c r="C60" s="8" t="s">
        <v>83</v>
      </c>
      <c r="E60" s="1"/>
      <c r="F60" s="2"/>
      <c r="G60" s="1"/>
      <c r="H60" s="2"/>
      <c r="I60" s="39"/>
      <c r="J60" s="2"/>
      <c r="K60" s="1"/>
    </row>
    <row r="61" spans="2:16" x14ac:dyDescent="0.2">
      <c r="B61" t="s">
        <v>84</v>
      </c>
      <c r="C61" s="8" t="s">
        <v>85</v>
      </c>
      <c r="E61" s="4">
        <f>E56+E58+E60</f>
        <v>89563</v>
      </c>
      <c r="G61" s="4">
        <f>G56+G58+G60</f>
        <v>82724</v>
      </c>
      <c r="I61" s="38">
        <f>I56+I58+I60</f>
        <v>145141</v>
      </c>
      <c r="K61" s="4">
        <f>K56+K58+K60</f>
        <v>150286</v>
      </c>
    </row>
    <row r="62" spans="2:16" x14ac:dyDescent="0.2">
      <c r="B62" t="s">
        <v>86</v>
      </c>
      <c r="C62" s="8" t="s">
        <v>87</v>
      </c>
      <c r="E62" s="1"/>
      <c r="F62" s="2"/>
      <c r="G62" s="1"/>
      <c r="H62" s="2"/>
      <c r="I62" s="39"/>
      <c r="J62" s="2"/>
      <c r="K62" s="1"/>
    </row>
    <row r="63" spans="2:16" x14ac:dyDescent="0.2">
      <c r="B63" t="s">
        <v>88</v>
      </c>
      <c r="C63" s="8" t="s">
        <v>89</v>
      </c>
      <c r="E63" s="1"/>
      <c r="F63" s="2"/>
      <c r="G63" s="1"/>
      <c r="H63" s="2"/>
      <c r="I63" s="39"/>
      <c r="J63" s="2"/>
      <c r="K63" s="1"/>
    </row>
    <row r="64" spans="2:16" x14ac:dyDescent="0.2">
      <c r="B64" t="s">
        <v>90</v>
      </c>
      <c r="C64" s="8" t="s">
        <v>91</v>
      </c>
      <c r="E64" s="1"/>
      <c r="F64" s="2"/>
      <c r="G64" s="1"/>
      <c r="H64" s="2"/>
      <c r="I64" s="39"/>
      <c r="J64" s="2"/>
      <c r="K64" s="1"/>
    </row>
    <row r="65" spans="2:11" x14ac:dyDescent="0.2">
      <c r="B65" t="s">
        <v>100</v>
      </c>
      <c r="E65" s="1"/>
      <c r="F65" s="2"/>
      <c r="G65" s="1"/>
      <c r="H65" s="2"/>
      <c r="I65" s="39"/>
      <c r="J65" s="2"/>
      <c r="K65" s="1"/>
    </row>
    <row r="66" spans="2:11" x14ac:dyDescent="0.2">
      <c r="B66" s="16" t="s">
        <v>103</v>
      </c>
      <c r="C66" s="8" t="s">
        <v>92</v>
      </c>
      <c r="E66" s="1"/>
      <c r="F66" s="2"/>
      <c r="G66" s="1"/>
      <c r="H66" s="2"/>
      <c r="I66" s="39"/>
      <c r="J66" s="2"/>
      <c r="K66" s="1"/>
    </row>
    <row r="67" spans="2:11" x14ac:dyDescent="0.2">
      <c r="B67" s="16" t="s">
        <v>147</v>
      </c>
      <c r="C67" s="8">
        <v>42</v>
      </c>
      <c r="E67" s="1">
        <v>0</v>
      </c>
      <c r="F67" s="2"/>
      <c r="G67" s="1">
        <v>0</v>
      </c>
      <c r="H67" s="2"/>
      <c r="I67" s="39">
        <v>0</v>
      </c>
      <c r="J67" s="2"/>
      <c r="K67" s="1">
        <v>0</v>
      </c>
    </row>
    <row r="68" spans="2:11" x14ac:dyDescent="0.2">
      <c r="B68" s="16" t="s">
        <v>145</v>
      </c>
      <c r="C68" s="8">
        <v>43</v>
      </c>
      <c r="E68" s="4">
        <f>E61+E62-E63+E64+E66</f>
        <v>89563</v>
      </c>
      <c r="G68" s="4">
        <f>G61+G62-G63+G64+G66</f>
        <v>82724</v>
      </c>
      <c r="I68" s="38">
        <f>I61+I62-I63+I64+I66</f>
        <v>145141</v>
      </c>
      <c r="K68" s="4">
        <f>K61+K62-K63+K64+K66</f>
        <v>150286</v>
      </c>
    </row>
    <row r="69" spans="2:11" x14ac:dyDescent="0.2">
      <c r="E69" s="4"/>
      <c r="G69" s="4"/>
      <c r="I69" s="38"/>
      <c r="K69" s="4"/>
    </row>
    <row r="70" spans="2:11" x14ac:dyDescent="0.2">
      <c r="E70" s="4"/>
      <c r="G70" s="4"/>
      <c r="I70" s="38"/>
      <c r="K70" s="4"/>
    </row>
    <row r="71" spans="2:11" x14ac:dyDescent="0.2">
      <c r="E71" s="4"/>
      <c r="G71" s="4"/>
      <c r="I71" s="38"/>
      <c r="K71" s="4"/>
    </row>
    <row r="72" spans="2:11" x14ac:dyDescent="0.2">
      <c r="B72" s="16" t="s">
        <v>105</v>
      </c>
      <c r="E72" s="16"/>
      <c r="F72" s="10"/>
      <c r="G72" s="16" t="s">
        <v>138</v>
      </c>
      <c r="I72" s="38"/>
      <c r="J72" s="16" t="s">
        <v>112</v>
      </c>
      <c r="K72" s="4"/>
    </row>
    <row r="73" spans="2:11" x14ac:dyDescent="0.2">
      <c r="B73" t="s">
        <v>0</v>
      </c>
      <c r="E73" s="16"/>
      <c r="F73" s="10"/>
      <c r="G73" s="16" t="s">
        <v>106</v>
      </c>
      <c r="I73" s="38"/>
      <c r="K73" s="4"/>
    </row>
    <row r="74" spans="2:11" x14ac:dyDescent="0.2">
      <c r="E74" s="16"/>
      <c r="G74" s="16" t="s">
        <v>142</v>
      </c>
      <c r="I74" s="38"/>
      <c r="K74" s="4"/>
    </row>
    <row r="75" spans="2:11" x14ac:dyDescent="0.2">
      <c r="B75" t="s">
        <v>102</v>
      </c>
      <c r="E75" s="4"/>
      <c r="G75" s="4" t="str">
        <f>G5</f>
        <v xml:space="preserve">                                                                 QUARTER  2  YEAR  2019</v>
      </c>
      <c r="I75" s="38"/>
      <c r="K75" s="4"/>
    </row>
    <row r="76" spans="2:11" x14ac:dyDescent="0.2">
      <c r="B76" t="s">
        <v>104</v>
      </c>
      <c r="E76" s="4"/>
      <c r="G76" s="4" t="s">
        <v>93</v>
      </c>
      <c r="H76" s="5">
        <f>H6</f>
        <v>43676</v>
      </c>
      <c r="I76" s="16" t="str">
        <f>I6</f>
        <v xml:space="preserve">          REPORT AMENDED - NO</v>
      </c>
      <c r="J76" s="2"/>
      <c r="K76" s="1"/>
    </row>
    <row r="77" spans="2:11" x14ac:dyDescent="0.2">
      <c r="B77" t="s">
        <v>99</v>
      </c>
      <c r="E77" s="4"/>
      <c r="G77" s="4"/>
      <c r="I77" s="38"/>
      <c r="K77" s="4"/>
    </row>
    <row r="78" spans="2:11" x14ac:dyDescent="0.2">
      <c r="E78" s="12" t="s">
        <v>139</v>
      </c>
      <c r="F78" s="11"/>
      <c r="G78" s="12"/>
      <c r="I78" s="35" t="s">
        <v>2</v>
      </c>
      <c r="J78" s="11"/>
      <c r="K78" s="12"/>
    </row>
    <row r="79" spans="2:11" x14ac:dyDescent="0.2">
      <c r="E79" s="7" t="s">
        <v>3</v>
      </c>
      <c r="G79" s="7" t="s">
        <v>4</v>
      </c>
      <c r="I79" s="36" t="s">
        <v>3</v>
      </c>
      <c r="K79" s="7" t="s">
        <v>4</v>
      </c>
    </row>
    <row r="80" spans="2:11" x14ac:dyDescent="0.2">
      <c r="B80" s="8" t="s">
        <v>5</v>
      </c>
      <c r="E80" s="7" t="s">
        <v>6</v>
      </c>
      <c r="G80" s="7" t="s">
        <v>7</v>
      </c>
      <c r="I80" s="36" t="s">
        <v>8</v>
      </c>
      <c r="K80" s="7" t="s">
        <v>9</v>
      </c>
    </row>
    <row r="81" spans="2:11" x14ac:dyDescent="0.2">
      <c r="E81" s="4"/>
      <c r="G81" s="4"/>
      <c r="I81" s="38"/>
      <c r="K81" s="4"/>
    </row>
    <row r="82" spans="2:11" x14ac:dyDescent="0.2">
      <c r="E82" s="4"/>
      <c r="G82" s="4"/>
      <c r="I82" s="38"/>
      <c r="K82" s="4"/>
    </row>
    <row r="83" spans="2:11" x14ac:dyDescent="0.2">
      <c r="E83" s="4"/>
      <c r="G83" s="4"/>
      <c r="I83" s="38"/>
      <c r="K83" s="4"/>
    </row>
    <row r="84" spans="2:11" x14ac:dyDescent="0.2">
      <c r="B84" s="16" t="s">
        <v>150</v>
      </c>
      <c r="C84" s="8">
        <v>44</v>
      </c>
      <c r="E84" s="56">
        <v>43</v>
      </c>
      <c r="G84" s="4">
        <v>39</v>
      </c>
      <c r="I84" s="48">
        <v>69</v>
      </c>
      <c r="K84" s="4">
        <v>72</v>
      </c>
    </row>
    <row r="85" spans="2:11" x14ac:dyDescent="0.2">
      <c r="B85" t="s">
        <v>146</v>
      </c>
      <c r="C85" s="8">
        <v>45</v>
      </c>
      <c r="E85" s="56">
        <v>43</v>
      </c>
      <c r="G85" s="4">
        <v>39</v>
      </c>
      <c r="I85" s="48">
        <v>69</v>
      </c>
      <c r="K85" s="4">
        <v>72</v>
      </c>
    </row>
    <row r="86" spans="2:11" x14ac:dyDescent="0.2">
      <c r="B86" t="s">
        <v>94</v>
      </c>
      <c r="C86" s="8">
        <v>46</v>
      </c>
      <c r="E86" s="60">
        <v>90000</v>
      </c>
      <c r="F86" s="61"/>
      <c r="G86" s="60">
        <v>54267</v>
      </c>
      <c r="H86" s="61"/>
      <c r="I86" s="48">
        <v>90000</v>
      </c>
      <c r="J86" s="2"/>
      <c r="K86" s="1">
        <v>172615</v>
      </c>
    </row>
    <row r="87" spans="2:11" x14ac:dyDescent="0.2">
      <c r="B87" t="s">
        <v>95</v>
      </c>
      <c r="C87" s="8">
        <v>47</v>
      </c>
      <c r="E87" s="60">
        <v>0</v>
      </c>
      <c r="F87" s="2"/>
      <c r="G87" s="1">
        <v>0</v>
      </c>
      <c r="H87" s="2"/>
      <c r="I87" s="48">
        <v>0</v>
      </c>
      <c r="J87" s="2"/>
      <c r="K87" s="1">
        <f>G87</f>
        <v>0</v>
      </c>
    </row>
    <row r="88" spans="2:11" ht="15.75" thickBot="1" x14ac:dyDescent="0.25">
      <c r="E88" s="56"/>
      <c r="G88" s="4"/>
      <c r="I88" s="57"/>
      <c r="K88" s="4"/>
    </row>
    <row r="89" spans="2:11" ht="16.5" thickTop="1" thickBot="1" x14ac:dyDescent="0.25">
      <c r="B89" s="9" t="s">
        <v>96</v>
      </c>
      <c r="E89" s="56"/>
      <c r="G89" s="4"/>
      <c r="I89" s="57"/>
      <c r="K89" s="4"/>
    </row>
    <row r="90" spans="2:11" ht="15.75" thickTop="1" x14ac:dyDescent="0.2">
      <c r="B90" s="16" t="s">
        <v>116</v>
      </c>
      <c r="C90" s="8">
        <v>48</v>
      </c>
      <c r="E90" s="58">
        <f>E30/E18</f>
        <v>0.66346551011978516</v>
      </c>
      <c r="G90" s="3">
        <f>G30/G18</f>
        <v>0.69028846442472214</v>
      </c>
      <c r="I90" s="59">
        <f>I30/I18</f>
        <v>0.70459675872272542</v>
      </c>
      <c r="K90" s="3">
        <f>K30/K18</f>
        <v>0.70726240672991458</v>
      </c>
    </row>
    <row r="91" spans="2:11" x14ac:dyDescent="0.2">
      <c r="B91" s="16" t="s">
        <v>117</v>
      </c>
      <c r="C91" s="8">
        <v>49</v>
      </c>
      <c r="E91" s="58">
        <f>(+E23+E26)/E18</f>
        <v>0.24306122243378567</v>
      </c>
      <c r="G91" s="3">
        <f>(+G23+G26)/G18</f>
        <v>0.26526870316080164</v>
      </c>
      <c r="I91" s="59">
        <f>(+I23+I26)/I18</f>
        <v>0.26952479311695032</v>
      </c>
      <c r="K91" s="3">
        <f>(+K23+K26)/K18</f>
        <v>0.27720592794692134</v>
      </c>
    </row>
    <row r="92" spans="2:11" x14ac:dyDescent="0.2">
      <c r="B92" s="16" t="s">
        <v>118</v>
      </c>
      <c r="C92" s="8">
        <v>50</v>
      </c>
      <c r="E92" s="58">
        <f>(+E27+E28)/E18</f>
        <v>0.30060144467615679</v>
      </c>
      <c r="G92" s="3">
        <f>(+G27+G28)/G18</f>
        <v>0.30664728895470417</v>
      </c>
      <c r="I92" s="59">
        <f>(+I27+I28)/I18</f>
        <v>0.31063729702598225</v>
      </c>
      <c r="K92" s="3">
        <f>(+K27+K28)/K18</f>
        <v>0.31183341601041731</v>
      </c>
    </row>
    <row r="93" spans="2:11" x14ac:dyDescent="0.2">
      <c r="E93" s="56"/>
      <c r="G93" s="4"/>
      <c r="I93" s="57"/>
      <c r="K93" s="4"/>
    </row>
    <row r="94" spans="2:11" x14ac:dyDescent="0.2">
      <c r="B94" s="16" t="s">
        <v>113</v>
      </c>
      <c r="E94" s="56"/>
      <c r="G94" s="4"/>
      <c r="I94" s="57"/>
      <c r="K94" s="4"/>
    </row>
    <row r="95" spans="2:11" x14ac:dyDescent="0.2">
      <c r="B95" t="s">
        <v>97</v>
      </c>
      <c r="C95" s="8">
        <v>51</v>
      </c>
      <c r="E95" s="56">
        <f>E33</f>
        <v>133619</v>
      </c>
      <c r="G95" s="4">
        <f>G33</f>
        <v>123814</v>
      </c>
      <c r="I95" s="57">
        <f>I33</f>
        <v>224819</v>
      </c>
      <c r="K95" s="4">
        <f>K33</f>
        <v>226607</v>
      </c>
    </row>
    <row r="96" spans="2:11" x14ac:dyDescent="0.2">
      <c r="B96" s="16" t="s">
        <v>148</v>
      </c>
      <c r="C96" s="8">
        <v>52</v>
      </c>
      <c r="E96" s="56">
        <f>-E54</f>
        <v>-25813</v>
      </c>
      <c r="G96" s="4">
        <f>-G54</f>
        <v>-12468</v>
      </c>
      <c r="I96" s="57">
        <f>-I54</f>
        <v>-42583</v>
      </c>
      <c r="K96" s="4">
        <f>-K54</f>
        <v>-29934</v>
      </c>
    </row>
    <row r="97" spans="2:11" x14ac:dyDescent="0.2">
      <c r="B97" s="16" t="s">
        <v>149</v>
      </c>
      <c r="C97" s="8">
        <v>53</v>
      </c>
      <c r="E97" s="56">
        <f>-E55</f>
        <v>-5119</v>
      </c>
      <c r="G97" s="4">
        <f>-G55</f>
        <v>4201</v>
      </c>
      <c r="I97" s="57">
        <f>-I55</f>
        <v>-8655</v>
      </c>
      <c r="K97" s="4">
        <f>-K55</f>
        <v>3116</v>
      </c>
    </row>
    <row r="98" spans="2:11" x14ac:dyDescent="0.2">
      <c r="B98" s="16" t="s">
        <v>114</v>
      </c>
      <c r="C98" s="8">
        <v>54</v>
      </c>
      <c r="E98" s="60">
        <v>0</v>
      </c>
      <c r="F98" s="61"/>
      <c r="G98" s="60">
        <v>0</v>
      </c>
      <c r="H98" s="61"/>
      <c r="I98" s="48">
        <v>0</v>
      </c>
      <c r="J98" s="2"/>
      <c r="K98" s="1">
        <v>0</v>
      </c>
    </row>
    <row r="99" spans="2:11" x14ac:dyDescent="0.2">
      <c r="B99" s="16" t="s">
        <v>115</v>
      </c>
      <c r="C99" s="8">
        <v>55</v>
      </c>
      <c r="E99" s="60">
        <v>13</v>
      </c>
      <c r="F99" s="61"/>
      <c r="G99" s="60">
        <v>19</v>
      </c>
      <c r="H99" s="61"/>
      <c r="I99" s="48">
        <v>38</v>
      </c>
      <c r="J99" s="2"/>
      <c r="K99" s="1">
        <v>38</v>
      </c>
    </row>
    <row r="100" spans="2:11" x14ac:dyDescent="0.2">
      <c r="B100" t="s">
        <v>98</v>
      </c>
      <c r="C100" s="8">
        <v>56</v>
      </c>
      <c r="E100" s="56">
        <f>E95+E96+E97-E98+E99</f>
        <v>102700</v>
      </c>
      <c r="G100" s="4">
        <f>G95+G96+G97-G98+G99</f>
        <v>115566</v>
      </c>
      <c r="I100" s="57">
        <f>I95+I96+I97-I98+I99</f>
        <v>173619</v>
      </c>
      <c r="K100" s="4">
        <f>K95+K96+K97-K98+K99</f>
        <v>199827</v>
      </c>
    </row>
    <row r="101" spans="2:11" x14ac:dyDescent="0.2">
      <c r="E101" s="4"/>
      <c r="G101" s="4"/>
      <c r="I101" s="57"/>
      <c r="K101" s="4"/>
    </row>
    <row r="102" spans="2:11" x14ac:dyDescent="0.2">
      <c r="E102" s="4"/>
      <c r="G102" s="4"/>
      <c r="I102" s="38"/>
      <c r="K102" s="4"/>
    </row>
    <row r="103" spans="2:11" x14ac:dyDescent="0.2">
      <c r="B103" s="15" t="s">
        <v>125</v>
      </c>
      <c r="E103" s="4"/>
      <c r="G103" s="4"/>
      <c r="I103" s="38"/>
      <c r="K103" s="4"/>
    </row>
    <row r="104" spans="2:11" x14ac:dyDescent="0.2">
      <c r="B104" s="15" t="s">
        <v>126</v>
      </c>
      <c r="E104" s="4"/>
      <c r="G104" s="4"/>
      <c r="I104" s="38"/>
      <c r="K104" s="4"/>
    </row>
    <row r="105" spans="2:11" x14ac:dyDescent="0.2">
      <c r="B105" s="2"/>
      <c r="E105" s="4"/>
      <c r="G105" s="4"/>
      <c r="I105" s="38"/>
      <c r="K105" s="4"/>
    </row>
    <row r="106" spans="2:11" x14ac:dyDescent="0.2">
      <c r="B106" s="15" t="s">
        <v>127</v>
      </c>
      <c r="E106" s="4"/>
      <c r="G106" s="4"/>
      <c r="I106" s="38"/>
      <c r="K106" s="4"/>
    </row>
    <row r="107" spans="2:11" x14ac:dyDescent="0.2">
      <c r="B107" s="15" t="s">
        <v>128</v>
      </c>
      <c r="E107" s="4"/>
      <c r="G107" s="4"/>
      <c r="I107" s="38"/>
      <c r="K107" s="4"/>
    </row>
    <row r="108" spans="2:11" x14ac:dyDescent="0.2">
      <c r="B108" s="15" t="s">
        <v>129</v>
      </c>
      <c r="E108" s="4"/>
      <c r="G108" s="4"/>
      <c r="I108" s="38"/>
      <c r="K108" s="4"/>
    </row>
    <row r="109" spans="2:11" x14ac:dyDescent="0.2">
      <c r="B109" s="15" t="s">
        <v>130</v>
      </c>
      <c r="E109" s="4"/>
      <c r="G109" s="4"/>
      <c r="I109" s="38"/>
      <c r="K109" s="4"/>
    </row>
    <row r="110" spans="2:11" x14ac:dyDescent="0.2">
      <c r="B110" s="15" t="s">
        <v>131</v>
      </c>
      <c r="E110" s="4"/>
      <c r="G110" s="4"/>
      <c r="I110" s="38"/>
      <c r="K110" s="4"/>
    </row>
    <row r="111" spans="2:11" x14ac:dyDescent="0.2">
      <c r="B111" s="15" t="s">
        <v>132</v>
      </c>
      <c r="E111" s="4"/>
      <c r="G111" s="4"/>
      <c r="I111" s="38"/>
      <c r="K111" s="4"/>
    </row>
    <row r="112" spans="2:11" x14ac:dyDescent="0.2">
      <c r="B112" s="15" t="s">
        <v>133</v>
      </c>
      <c r="E112" s="4"/>
      <c r="G112" s="4"/>
      <c r="I112" s="38"/>
      <c r="K112" s="4"/>
    </row>
    <row r="113" spans="1:23" x14ac:dyDescent="0.2">
      <c r="B113" s="15" t="s">
        <v>134</v>
      </c>
      <c r="E113" s="4"/>
      <c r="G113" s="4"/>
      <c r="I113" s="38"/>
      <c r="K113" s="4"/>
    </row>
    <row r="114" spans="1:23" x14ac:dyDescent="0.2">
      <c r="B114" s="15" t="s">
        <v>135</v>
      </c>
      <c r="E114" s="4"/>
      <c r="G114" s="4"/>
      <c r="I114" s="38"/>
      <c r="K114" s="4"/>
    </row>
    <row r="115" spans="1:23" x14ac:dyDescent="0.2">
      <c r="B115" s="15" t="s">
        <v>136</v>
      </c>
      <c r="E115" s="4"/>
      <c r="G115" s="4"/>
      <c r="I115" s="38"/>
      <c r="K115" s="4"/>
    </row>
    <row r="116" spans="1:23" x14ac:dyDescent="0.2">
      <c r="B116" s="15" t="s">
        <v>137</v>
      </c>
    </row>
    <row r="118" spans="1:23" ht="15.75" thickBot="1" x14ac:dyDescent="0.25">
      <c r="A118" s="11"/>
      <c r="B118" s="17"/>
      <c r="C118" s="11"/>
      <c r="D118" s="11"/>
      <c r="E118" s="12"/>
      <c r="F118" s="11"/>
      <c r="G118" s="12"/>
      <c r="H118" s="11"/>
      <c r="I118" s="35"/>
      <c r="J118" s="11"/>
      <c r="K118" s="12"/>
      <c r="L118" s="11"/>
      <c r="M118" s="11"/>
      <c r="N118" s="11"/>
      <c r="O118" s="11"/>
      <c r="P118" s="11"/>
      <c r="Q118" s="11"/>
      <c r="R118" s="11"/>
    </row>
    <row r="119" spans="1:23" x14ac:dyDescent="0.2">
      <c r="A119" s="11"/>
      <c r="B119" s="18" t="s">
        <v>120</v>
      </c>
      <c r="C119" s="19"/>
      <c r="D119" s="19"/>
      <c r="E119" s="20"/>
      <c r="F119" s="19"/>
      <c r="G119" s="20"/>
      <c r="H119" s="19"/>
      <c r="I119" s="40"/>
      <c r="J119" s="11"/>
      <c r="K119" s="12"/>
      <c r="L119" s="11"/>
      <c r="M119" s="11"/>
      <c r="N119" s="11"/>
      <c r="O119" s="11"/>
      <c r="P119" s="11"/>
      <c r="Q119" s="11"/>
      <c r="R119" s="11"/>
    </row>
    <row r="120" spans="1:23" x14ac:dyDescent="0.2">
      <c r="A120" s="11"/>
      <c r="B120" s="21"/>
      <c r="C120" s="22"/>
      <c r="D120" s="22"/>
      <c r="E120" s="23"/>
      <c r="F120" s="22"/>
      <c r="G120" s="23"/>
      <c r="H120" s="22"/>
      <c r="I120" s="41"/>
      <c r="J120" s="11"/>
      <c r="K120" s="12"/>
      <c r="L120" s="11"/>
      <c r="M120" s="11"/>
      <c r="N120" s="11"/>
      <c r="O120" s="11"/>
      <c r="P120" s="11"/>
      <c r="Q120" s="11"/>
      <c r="R120" s="11"/>
    </row>
    <row r="121" spans="1:23" x14ac:dyDescent="0.2">
      <c r="A121" s="13"/>
      <c r="B121" s="24"/>
      <c r="C121" s="22"/>
      <c r="D121" s="22"/>
      <c r="E121" s="23"/>
      <c r="F121" s="22"/>
      <c r="G121" s="23"/>
      <c r="H121" s="22"/>
      <c r="I121" s="41"/>
      <c r="J121" s="11"/>
      <c r="K121" s="12"/>
      <c r="L121" s="11"/>
      <c r="M121" s="11"/>
      <c r="N121" s="11"/>
      <c r="O121" s="11"/>
      <c r="P121" s="11"/>
      <c r="Q121" s="11"/>
      <c r="R121" s="11"/>
    </row>
    <row r="122" spans="1:23" x14ac:dyDescent="0.2">
      <c r="A122" s="11"/>
      <c r="B122" s="25" t="s">
        <v>121</v>
      </c>
      <c r="C122" s="26"/>
      <c r="D122" s="22"/>
      <c r="E122" s="23"/>
      <c r="F122" s="22"/>
      <c r="G122" s="23"/>
      <c r="H122" s="22"/>
      <c r="I122" s="41"/>
      <c r="J122" s="11"/>
      <c r="K122" s="12"/>
      <c r="L122" s="11"/>
      <c r="M122" s="11"/>
      <c r="N122" s="11"/>
      <c r="O122" s="11"/>
      <c r="P122" s="11"/>
      <c r="Q122" s="11"/>
      <c r="R122" s="11"/>
    </row>
    <row r="123" spans="1:23" x14ac:dyDescent="0.2">
      <c r="A123" s="11"/>
      <c r="B123" s="25" t="s">
        <v>123</v>
      </c>
      <c r="C123" s="22"/>
      <c r="D123" s="22"/>
      <c r="E123" s="23"/>
      <c r="F123" s="22"/>
      <c r="G123" s="23"/>
      <c r="H123" s="22"/>
      <c r="I123" s="41"/>
      <c r="J123" s="11"/>
      <c r="K123" s="12"/>
      <c r="L123" s="11"/>
      <c r="M123" s="11"/>
      <c r="N123" s="11"/>
      <c r="O123" s="11"/>
      <c r="P123" s="11"/>
      <c r="Q123" s="11"/>
      <c r="R123" s="11"/>
    </row>
    <row r="124" spans="1:23" x14ac:dyDescent="0.2">
      <c r="A124" s="11"/>
      <c r="B124" s="25" t="s">
        <v>124</v>
      </c>
      <c r="C124" s="22"/>
      <c r="D124" s="22"/>
      <c r="E124" s="23"/>
      <c r="F124" s="22"/>
      <c r="G124" s="23"/>
      <c r="H124" s="22"/>
      <c r="I124" s="41"/>
      <c r="J124" s="11"/>
      <c r="K124" s="12"/>
      <c r="L124" s="11"/>
      <c r="M124" s="11"/>
      <c r="N124" s="11"/>
      <c r="O124" s="11"/>
      <c r="P124" s="11"/>
      <c r="Q124" s="11"/>
      <c r="R124" s="11"/>
    </row>
    <row r="125" spans="1:23" x14ac:dyDescent="0.2">
      <c r="A125" s="11"/>
      <c r="B125" s="25" t="s">
        <v>122</v>
      </c>
      <c r="C125" s="22"/>
      <c r="D125" s="22"/>
      <c r="E125" s="23"/>
      <c r="F125" s="22"/>
      <c r="G125" s="23"/>
      <c r="H125" s="22"/>
      <c r="I125" s="41"/>
      <c r="J125" s="11"/>
      <c r="K125" s="12"/>
      <c r="L125" s="11"/>
      <c r="M125" s="11"/>
      <c r="N125" s="11"/>
      <c r="O125" s="11"/>
      <c r="P125" s="11"/>
      <c r="Q125" s="11"/>
      <c r="R125" s="11"/>
    </row>
    <row r="126" spans="1:23" x14ac:dyDescent="0.2">
      <c r="A126" s="11"/>
      <c r="B126" s="27"/>
      <c r="C126" s="28"/>
      <c r="D126" s="28"/>
      <c r="E126" s="29"/>
      <c r="F126" s="28"/>
      <c r="G126" s="29"/>
      <c r="H126" s="28"/>
      <c r="I126" s="42"/>
      <c r="J126" s="10"/>
      <c r="K126" s="14"/>
      <c r="L126" s="10"/>
      <c r="M126" s="10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x14ac:dyDescent="0.2">
      <c r="A127" s="11"/>
      <c r="B127" s="25" t="s">
        <v>140</v>
      </c>
      <c r="C127" s="28"/>
      <c r="D127" s="28"/>
      <c r="E127" s="29"/>
      <c r="F127" s="28"/>
      <c r="G127" s="29"/>
      <c r="H127" s="28"/>
      <c r="I127" s="43"/>
      <c r="J127" s="10"/>
      <c r="K127" s="10"/>
      <c r="L127" s="10"/>
      <c r="M127" s="10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x14ac:dyDescent="0.2">
      <c r="A128" s="11"/>
      <c r="B128" s="27"/>
      <c r="C128" s="28"/>
      <c r="D128" s="28"/>
      <c r="E128" s="29"/>
      <c r="F128" s="28"/>
      <c r="G128" s="29"/>
      <c r="H128" s="28"/>
      <c r="I128" s="43"/>
      <c r="J128" s="10"/>
      <c r="K128" s="10"/>
      <c r="L128" s="10"/>
      <c r="M128" s="10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2:9" x14ac:dyDescent="0.2">
      <c r="B129" s="25" t="s">
        <v>144</v>
      </c>
      <c r="C129" s="30"/>
      <c r="D129" s="30"/>
      <c r="E129" s="30"/>
      <c r="F129" s="30"/>
      <c r="G129" s="30"/>
      <c r="H129" s="30"/>
      <c r="I129" s="44"/>
    </row>
    <row r="130" spans="2:9" x14ac:dyDescent="0.2">
      <c r="B130" s="25"/>
      <c r="C130" s="30"/>
      <c r="D130" s="30"/>
      <c r="E130" s="30"/>
      <c r="F130" s="30"/>
      <c r="G130" s="30"/>
      <c r="H130" s="30"/>
      <c r="I130" s="44"/>
    </row>
    <row r="131" spans="2:9" x14ac:dyDescent="0.2">
      <c r="B131" s="31"/>
      <c r="C131" s="30"/>
      <c r="D131" s="30"/>
      <c r="E131" s="30"/>
      <c r="F131" s="30"/>
      <c r="G131" s="30"/>
      <c r="H131" s="30"/>
      <c r="I131" s="44"/>
    </row>
    <row r="132" spans="2:9" x14ac:dyDescent="0.2">
      <c r="B132" s="32" t="s">
        <v>153</v>
      </c>
      <c r="C132" s="30"/>
      <c r="D132" s="30"/>
      <c r="E132" s="30"/>
      <c r="F132" s="30"/>
      <c r="G132" s="30"/>
      <c r="H132" s="30"/>
      <c r="I132" s="44"/>
    </row>
    <row r="133" spans="2:9" x14ac:dyDescent="0.2">
      <c r="B133" s="31"/>
      <c r="C133" s="30"/>
      <c r="D133" s="30"/>
      <c r="E133" s="30"/>
      <c r="F133" s="30"/>
      <c r="G133" s="30"/>
      <c r="H133" s="30"/>
      <c r="I133" s="44"/>
    </row>
    <row r="134" spans="2:9" ht="15.75" thickBot="1" x14ac:dyDescent="0.25">
      <c r="B134" s="33"/>
      <c r="C134" s="34"/>
      <c r="D134" s="34"/>
      <c r="E134" s="34"/>
      <c r="F134" s="34"/>
      <c r="G134" s="34"/>
      <c r="H134" s="34"/>
      <c r="I134" s="45"/>
    </row>
    <row r="142" spans="2:9" x14ac:dyDescent="0.2">
      <c r="B142" s="10"/>
    </row>
    <row r="143" spans="2:9" x14ac:dyDescent="0.2">
      <c r="B143" s="10"/>
    </row>
    <row r="144" spans="2:9" x14ac:dyDescent="0.2">
      <c r="B144" s="10"/>
    </row>
    <row r="145" spans="2:2" x14ac:dyDescent="0.2">
      <c r="B145" s="10"/>
    </row>
  </sheetData>
  <mergeCells count="2">
    <mergeCell ref="M19:N19"/>
    <mergeCell ref="O19:P19"/>
  </mergeCells>
  <phoneticPr fontId="0" type="noConversion"/>
  <printOptions horizontalCentered="1" verticalCentered="1"/>
  <pageMargins left="0" right="0" top="0" bottom="0" header="0" footer="0"/>
  <pageSetup scale="50" fitToHeight="2" orientation="landscape" r:id="rId1"/>
  <headerFooter alignWithMargins="0"/>
  <rowBreaks count="1" manualBreakCount="1">
    <brk id="7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REI2Q19</vt:lpstr>
      <vt:lpstr>PAGE1</vt:lpstr>
      <vt:lpstr>PAGE2</vt:lpstr>
      <vt:lpstr>REI2Q19!Print_Area</vt:lpstr>
    </vt:vector>
  </TitlesOfParts>
  <Company>Canadian Pacific Railway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hoe0009</dc:creator>
  <cp:lastModifiedBy>Melody Tupas</cp:lastModifiedBy>
  <cp:lastPrinted>2019-04-01T17:31:47Z</cp:lastPrinted>
  <dcterms:created xsi:type="dcterms:W3CDTF">2001-04-24T12:43:20Z</dcterms:created>
  <dcterms:modified xsi:type="dcterms:W3CDTF">2019-07-26T21:27:36Z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REI4Q16.xls</vt:lpwstr>
  </property>
</Properties>
</file>