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AR &amp; STB Reporting\R-1\2016\Support\250 - NOT in R-1\"/>
    </mc:Choice>
  </mc:AlternateContent>
  <bookViews>
    <workbookView xWindow="360" yWindow="210" windowWidth="11295" windowHeight="5865"/>
  </bookViews>
  <sheets>
    <sheet name="Sch 250" sheetId="19" r:id="rId1"/>
    <sheet name="250-Part B" sheetId="20" r:id="rId2"/>
  </sheets>
  <externalReferences>
    <externalReference r:id="rId3"/>
  </externalReferences>
  <definedNames>
    <definedName name="_xlnm.Print_Area" localSheetId="1">'250-Part B'!$A$1:$D$63</definedName>
    <definedName name="_xlnm.Print_Area" localSheetId="0">'Sch 250'!$A$1:$G$63</definedName>
  </definedNames>
  <calcPr calcId="152511"/>
</workbook>
</file>

<file path=xl/calcChain.xml><?xml version="1.0" encoding="utf-8"?>
<calcChain xmlns="http://schemas.openxmlformats.org/spreadsheetml/2006/main">
  <c r="D50" i="20" l="1"/>
  <c r="D58" i="20" s="1"/>
  <c r="D62" i="20" s="1"/>
  <c r="D40" i="20"/>
  <c r="D38" i="20"/>
  <c r="D32" i="20"/>
  <c r="D28" i="20"/>
  <c r="D24" i="20"/>
  <c r="D19" i="20"/>
  <c r="D16" i="20"/>
  <c r="D14" i="20"/>
  <c r="D42" i="20" l="1"/>
  <c r="D21" i="20"/>
  <c r="H16" i="19"/>
  <c r="D43" i="20" l="1"/>
  <c r="D45" i="20" s="1"/>
  <c r="H26" i="19"/>
  <c r="H27" i="19" s="1"/>
</calcChain>
</file>

<file path=xl/sharedStrings.xml><?xml version="1.0" encoding="utf-8"?>
<sst xmlns="http://schemas.openxmlformats.org/spreadsheetml/2006/main" count="141" uniqueCount="117">
  <si>
    <t>Adjusted Net Railway Operating Income For Reporting Entity</t>
  </si>
  <si>
    <t>SCHEDULE 250 - PART B</t>
  </si>
  <si>
    <t>Determination of Nonrail Taxes</t>
  </si>
  <si>
    <t>This table is designated to facilitate the calculation of taxes that are not rail-related.  The amount to be reported on Schedule 250, Line 3.</t>
  </si>
  <si>
    <t>PART I - DETERMINE TAXES ON NONRAILROAD INCOME FOR ALL COMBINED/CONSOLIDATED RAILROADS</t>
  </si>
  <si>
    <t>(EXCLUDES ALL RAIL-RELATED AFFILIATES)</t>
  </si>
  <si>
    <t>Determine Combined/Consolidated Adjusted income from continuing operations (before taxes) for all affiliated railroads (all</t>
  </si>
  <si>
    <t>classes).  Do not include rail-related affiliates that are not railroads in this part.  This represents the total combined/consolidated</t>
  </si>
  <si>
    <t>amounts for all items listed below for railroads in the reporting entity.</t>
  </si>
  <si>
    <t>46, adjusted to include all railroads in the reporting entity.</t>
  </si>
  <si>
    <t>-</t>
  </si>
  <si>
    <t>Equity in undistributed earnings, which represents the total of Schedule 210, Line 26, for all railroads in the reporting entity.</t>
  </si>
  <si>
    <t>affiliate's dividend.  If the affiliate is less than 80% controlled by the parent railroad, then deduct 80% of the affiliate's dividend.</t>
  </si>
  <si>
    <t>=</t>
  </si>
  <si>
    <t>Adjusted income from continuing operations (before taxes).  This represents "A" in item (3) below.</t>
  </si>
  <si>
    <t>Determine Combined/Consolidated Adjusted Pre-Tax NROI for all railroads in the reporting entity</t>
  </si>
  <si>
    <t>+</t>
  </si>
  <si>
    <t xml:space="preserve">Current provision for taxes, which represents the consolidated amounts of Schedule 210, Line 51, for all railroads in the </t>
  </si>
  <si>
    <t>reporting entity.  (This figure includes both Account 556, Incomes Taxes on Ordinary Income and Account 557, Provision for</t>
  </si>
  <si>
    <t>Deferred Taxes.</t>
  </si>
  <si>
    <t>Interest Income on working capital allowance, which represents the total consolidated interest income relative to the working capital</t>
  </si>
  <si>
    <t>component of the new investment base and should equal the amount shown in Schedule 250, Line 2, for all railroads in the</t>
  </si>
  <si>
    <t>reporting entity.</t>
  </si>
  <si>
    <t>Release of premiums of funded debt, which represents the consolidated total of release of premium on funded debt as shown</t>
  </si>
  <si>
    <t>on Schedule 210, Line 22, for all railroads in the reporting entity.</t>
  </si>
  <si>
    <t>Railroad-related income from affiliates (other than railroads) which was included in consolidated NROI (Schedule 250, Line 1).</t>
  </si>
  <si>
    <t>Combined/Consolidated Pre-Tax Adjusted NROI for all railroads.  This represents "B" in item (3) below.</t>
  </si>
  <si>
    <t>Calculate the railroad-related tax ratio: "(B/A)"</t>
  </si>
  <si>
    <t>Compute the nonrailroad portion of the total provisions for taxes.  This equals :</t>
  </si>
  <si>
    <t>The Nonrailroad-related tax ratio (Item (4) above) times the total current taxes accrued on ordinary income (Account 556)</t>
  </si>
  <si>
    <t>which represents the consolidated amounts of Schedule 210, Lines 47, 48, and 49 for all railroads in the reporting entity.</t>
  </si>
  <si>
    <t>PART II - DETERMINE NONRAILROAD-RELATED TAXES FOR RAIL-RELATED AFFILIATES (EXCLUDES ALL AFFILIATED RAILROADS)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</si>
  <si>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</si>
  <si>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 This equals the</t>
  </si>
  <si>
    <t>taxes on nonrailroad income for all affiliated companies.</t>
  </si>
  <si>
    <t>PART III - DETERMINE TOTAL NONRAILROAD-RELATED TAXES</t>
  </si>
  <si>
    <t>This is determined as follows:</t>
  </si>
  <si>
    <t>Total income taxes on nonrailroad-related income for all railroads in the reporting entity (Item (5) above).</t>
  </si>
  <si>
    <t>Total Nonrailroad-related taxes for all rail-related affiliates (item (6) above).</t>
  </si>
  <si>
    <t>Equals total nonrailroad-related taxes.  (This amount should be transferred to Schedule 250, Part A, Line 3).</t>
  </si>
  <si>
    <t>(Dollars in Thousands)</t>
  </si>
  <si>
    <t>Beginning</t>
  </si>
  <si>
    <t>End of</t>
  </si>
  <si>
    <t>Line</t>
  </si>
  <si>
    <t>Item</t>
  </si>
  <si>
    <t>of year</t>
  </si>
  <si>
    <t>year</t>
  </si>
  <si>
    <t>No.</t>
  </si>
  <si>
    <t>(a)</t>
  </si>
  <si>
    <t>(b)</t>
  </si>
  <si>
    <t>(c)</t>
  </si>
  <si>
    <t>Combined/Consolidated Net Railway Operating Income for</t>
  </si>
  <si>
    <t xml:space="preserve">  Reporting Entity</t>
  </si>
  <si>
    <t xml:space="preserve">  Add: Interest Income from Working Capital Allowance-Cash Portion</t>
  </si>
  <si>
    <t>N/A</t>
  </si>
  <si>
    <t xml:space="preserve">        Income Taxes Associated with Non-Rail Income and Deductions</t>
  </si>
  <si>
    <t xml:space="preserve">        Gain or (loss) from transfer/reclassification to nonrail-status</t>
  </si>
  <si>
    <t xml:space="preserve">       (net of income taxes)</t>
  </si>
  <si>
    <t xml:space="preserve">      Adjusted Net Railway Operating Income (Lines 1, 2, 3 &amp; 4)</t>
  </si>
  <si>
    <t xml:space="preserve">      Adjusted Investment in Railroad Property for Reporting Entity</t>
  </si>
  <si>
    <t>Combined Investment in Railroad Property Used in Transportation</t>
  </si>
  <si>
    <t xml:space="preserve">  Service</t>
  </si>
  <si>
    <t xml:space="preserve">  Less:  Interest During Construction</t>
  </si>
  <si>
    <t xml:space="preserve">            Other Elements of Investment (if debit balance)</t>
  </si>
  <si>
    <t xml:space="preserve">  Add:  Net Rail Assets of Rail-Related Affiliates</t>
  </si>
  <si>
    <t xml:space="preserve">           Working Capital Allowance</t>
  </si>
  <si>
    <t>Net Investment Base Before Adjustment for Deferred Taxes</t>
  </si>
  <si>
    <t xml:space="preserve">  (Lines 6 through 10)</t>
  </si>
  <si>
    <t xml:space="preserve">  Less:  Accumulated Deferred Income Tax Credits</t>
  </si>
  <si>
    <t>Net Investment Base (Line 11-12)</t>
  </si>
  <si>
    <t>In the space provided, please list all railroads and rail-related affiliated companies which are being reported in this</t>
  </si>
  <si>
    <t>consolidation, along with the nature of the business for each company.</t>
  </si>
  <si>
    <t>Name of Affiliate</t>
  </si>
  <si>
    <t>Nature of Business</t>
  </si>
  <si>
    <t>Transportation</t>
  </si>
  <si>
    <t>Financial</t>
  </si>
  <si>
    <t>BN Leasing Corporation</t>
  </si>
  <si>
    <t>Leasing of railroad related property and equipment</t>
  </si>
  <si>
    <t>Owns railroad land</t>
  </si>
  <si>
    <t>Railroad refrigerated cars</t>
  </si>
  <si>
    <t>250.  CONSOLIDATED INFORMATION FOR REVENUE ADEQUACY DETERMINATION</t>
  </si>
  <si>
    <t>(in thousands)</t>
  </si>
  <si>
    <t>Los Angeles Junction Railway Company</t>
  </si>
  <si>
    <t>Star Lake Railroad Company</t>
  </si>
  <si>
    <t>Western Fruit Express Company</t>
  </si>
  <si>
    <t>Compute the NONRAILROAD-related complement (1 - Railroad-related income ratio) which equals the Nonrailroad-related tax ratio.</t>
  </si>
  <si>
    <t xml:space="preserve">Income from continuing operations (before taxes) should be the equivalent of the numbers contained in the R-1 Schedule 210, Line </t>
  </si>
  <si>
    <t>Line 42 for all railroads in the reporting entity.</t>
  </si>
  <si>
    <t>Total fixed charges, which represents the equivalent of the consolidated total of fixed charges as shown on Schedule 210,</t>
  </si>
  <si>
    <t>Severance/Benefits</t>
  </si>
  <si>
    <t>Pine Canyon Land Company</t>
  </si>
  <si>
    <t>Environmental</t>
  </si>
  <si>
    <t>Insurance</t>
  </si>
  <si>
    <t>Santa Fe Pacific Railroad Company</t>
  </si>
  <si>
    <t>Combined/Consolidated After-Tax NROI for the entire entity, which equals the amount shown on Schedule 250, Line 1.</t>
  </si>
  <si>
    <t>BNSF Railway Company</t>
  </si>
  <si>
    <t>Dividends in affiliated companies.  (If the affiliate is 80% or more controlled by the parent railroad, then deduct 100% of the</t>
  </si>
  <si>
    <t>Communications</t>
  </si>
  <si>
    <t>Railroad Annual Report R-1</t>
  </si>
  <si>
    <t>Bayport Systems, Inc.</t>
  </si>
  <si>
    <t>BNSF Communications, Inc.</t>
  </si>
  <si>
    <t>BNSF Railway International Services, Inc.</t>
  </si>
  <si>
    <t>BNSF Spectrum, Inc.</t>
  </si>
  <si>
    <t>The Burlington Northern and Santa Fe Railway Company de Mexico, S.A. de C.V.</t>
  </si>
  <si>
    <t xml:space="preserve">Burlington Northern (Manitoba) Limited </t>
  </si>
  <si>
    <t>Burlington Northern Railroad Holdings, Inc.</t>
  </si>
  <si>
    <t>Santa Fe Pacific Insurance Company</t>
  </si>
  <si>
    <t>SFP Pipeline Holdings, Inc.</t>
  </si>
  <si>
    <t>Santa Fe Pacific Pipelines, Inc.</t>
  </si>
  <si>
    <t>Slover Development Company LLC</t>
  </si>
  <si>
    <t>The Zia Company</t>
  </si>
  <si>
    <t>BNSF Equipment Acquisition Company, LLC</t>
  </si>
  <si>
    <t>Burlington Northern Santa Fe Properties, LLC</t>
  </si>
  <si>
    <t>Midwest/Northwest Properties Inc.</t>
  </si>
  <si>
    <t>San Jacinto Rail Limited</t>
  </si>
  <si>
    <t>BayRail, LLC</t>
  </si>
  <si>
    <t>Road Initials:  BNSF              Year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</si>
</sst>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"/>
    <numFmt numFmtId="166" formatCode="_(&quot;$&quot;* #,##0_);_(&quot;$&quot;* \(#,##0\);_(&quot;$&quot;* &quot;-&quot;??_);_(@_)"/>
    <numFmt numFmtId="167" formatCode="mm/dd/yy\ \ hh:mm\ AM/PM"/>
  </numFmts>
  <fonts count="16">
    <font>
      <sz val="10"/>
      <name val="Arial"/>
    </font>
    <font>
      <sz val="10"/>
      <name val="Arial"/>
      <family val="2"/>
    </font>
    <font>
      <sz val="8"/>
      <name val="Book Antiqua"/>
      <family val="1"/>
    </font>
    <font>
      <sz val="8"/>
      <name val="Arial MT"/>
      <family val="2"/>
    </font>
    <font>
      <b/>
      <sz val="8"/>
      <name val="Book Antiqua"/>
      <family val="1"/>
    </font>
    <font>
      <sz val="8"/>
      <color indexed="12"/>
      <name val="MS Sans Serif"/>
      <family val="2"/>
    </font>
    <font>
      <sz val="8"/>
      <name val="Arial"/>
      <family val="2"/>
    </font>
    <font>
      <sz val="8"/>
      <name val="Book Antiqua"/>
      <family val="1"/>
    </font>
    <font>
      <sz val="6"/>
      <name val="Book Antiqua"/>
      <family val="1"/>
    </font>
    <font>
      <b/>
      <sz val="10"/>
      <name val="Book Antiqua"/>
      <family val="1"/>
    </font>
    <font>
      <b/>
      <sz val="8"/>
      <name val="Book Antiqua"/>
      <family val="1"/>
    </font>
    <font>
      <sz val="10"/>
      <name val="Book Antiqua"/>
      <family val="1"/>
    </font>
    <font>
      <b/>
      <sz val="10"/>
      <color indexed="12"/>
      <name val="Arial"/>
      <family val="2"/>
    </font>
    <font>
      <b/>
      <sz val="8"/>
      <color rgb="FF0000FF"/>
      <name val="Book Antiqua"/>
      <family val="1"/>
    </font>
    <font>
      <b/>
      <sz val="10"/>
      <color rgb="FF0000FF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7" fillId="0" borderId="1" xfId="0" applyFont="1" applyBorder="1" applyProtection="1"/>
    <xf numFmtId="37" fontId="7" fillId="0" borderId="1" xfId="0" applyNumberFormat="1" applyFont="1" applyBorder="1" applyProtection="1"/>
    <xf numFmtId="0" fontId="8" fillId="0" borderId="1" xfId="0" applyFont="1" applyBorder="1" applyProtection="1"/>
    <xf numFmtId="0" fontId="7" fillId="0" borderId="4" xfId="0" applyFont="1" applyBorder="1" applyProtection="1"/>
    <xf numFmtId="0" fontId="7" fillId="0" borderId="5" xfId="0" applyFont="1" applyBorder="1" applyProtection="1"/>
    <xf numFmtId="37" fontId="7" fillId="0" borderId="5" xfId="0" applyNumberFormat="1" applyFont="1" applyBorder="1" applyProtection="1"/>
    <xf numFmtId="0" fontId="7" fillId="0" borderId="6" xfId="0" applyFont="1" applyBorder="1" applyProtection="1"/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Protection="1"/>
    <xf numFmtId="0" fontId="7" fillId="0" borderId="10" xfId="0" applyFont="1" applyBorder="1" applyProtection="1"/>
    <xf numFmtId="0" fontId="7" fillId="0" borderId="4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37" fontId="7" fillId="0" borderId="11" xfId="0" applyNumberFormat="1" applyFont="1" applyBorder="1" applyAlignment="1" applyProtection="1">
      <alignment horizontal="center"/>
    </xf>
    <xf numFmtId="0" fontId="7" fillId="0" borderId="11" xfId="0" applyFont="1" applyBorder="1" applyProtection="1"/>
    <xf numFmtId="37" fontId="7" fillId="0" borderId="12" xfId="0" applyNumberFormat="1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37" fontId="7" fillId="0" borderId="13" xfId="0" applyNumberFormat="1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right"/>
    </xf>
    <xf numFmtId="37" fontId="7" fillId="0" borderId="0" xfId="0" applyNumberFormat="1" applyFont="1" applyBorder="1" applyProtection="1"/>
    <xf numFmtId="37" fontId="7" fillId="0" borderId="11" xfId="0" applyNumberFormat="1" applyFont="1" applyBorder="1" applyProtection="1"/>
    <xf numFmtId="0" fontId="7" fillId="0" borderId="7" xfId="0" applyFont="1" applyBorder="1" applyProtection="1"/>
    <xf numFmtId="0" fontId="7" fillId="0" borderId="8" xfId="0" applyFont="1" applyBorder="1" applyProtection="1"/>
    <xf numFmtId="37" fontId="7" fillId="0" borderId="12" xfId="0" applyNumberFormat="1" applyFont="1" applyBorder="1" applyProtection="1"/>
    <xf numFmtId="0" fontId="7" fillId="0" borderId="7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left"/>
    </xf>
    <xf numFmtId="0" fontId="7" fillId="0" borderId="16" xfId="0" applyFont="1" applyBorder="1" applyProtection="1"/>
    <xf numFmtId="37" fontId="7" fillId="0" borderId="0" xfId="0" applyNumberFormat="1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</xf>
    <xf numFmtId="0" fontId="7" fillId="0" borderId="1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left"/>
    </xf>
    <xf numFmtId="0" fontId="7" fillId="0" borderId="19" xfId="0" applyFont="1" applyBorder="1" applyProtection="1"/>
    <xf numFmtId="37" fontId="7" fillId="0" borderId="3" xfId="0" applyNumberFormat="1" applyFont="1" applyBorder="1" applyProtection="1"/>
    <xf numFmtId="0" fontId="7" fillId="0" borderId="16" xfId="0" applyFont="1" applyBorder="1" applyAlignment="1" applyProtection="1">
      <alignment horizontal="center"/>
    </xf>
    <xf numFmtId="0" fontId="7" fillId="0" borderId="0" xfId="0" applyFont="1" applyBorder="1" applyProtection="1"/>
    <xf numFmtId="0" fontId="8" fillId="0" borderId="6" xfId="0" applyFont="1" applyBorder="1" applyProtection="1"/>
    <xf numFmtId="0" fontId="8" fillId="0" borderId="8" xfId="0" applyFont="1" applyBorder="1" applyProtection="1"/>
    <xf numFmtId="0" fontId="10" fillId="0" borderId="15" xfId="0" applyFont="1" applyBorder="1" applyAlignment="1" applyProtection="1">
      <alignment horizontal="centerContinuous"/>
    </xf>
    <xf numFmtId="0" fontId="7" fillId="0" borderId="16" xfId="0" applyFont="1" applyBorder="1" applyAlignment="1" applyProtection="1">
      <alignment horizontal="centerContinuous"/>
    </xf>
    <xf numFmtId="0" fontId="8" fillId="0" borderId="16" xfId="0" applyFont="1" applyBorder="1" applyProtection="1"/>
    <xf numFmtId="0" fontId="8" fillId="0" borderId="10" xfId="0" applyFont="1" applyBorder="1" applyProtection="1"/>
    <xf numFmtId="0" fontId="11" fillId="0" borderId="0" xfId="0" applyFont="1" applyBorder="1"/>
    <xf numFmtId="43" fontId="1" fillId="0" borderId="0" xfId="1" applyBorder="1"/>
    <xf numFmtId="0" fontId="12" fillId="0" borderId="0" xfId="0" applyFont="1" applyBorder="1"/>
    <xf numFmtId="5" fontId="0" fillId="0" borderId="0" xfId="0" applyNumberFormat="1" applyBorder="1"/>
    <xf numFmtId="37" fontId="5" fillId="0" borderId="0" xfId="0" applyNumberFormat="1" applyFont="1" applyBorder="1" applyAlignment="1" applyProtection="1">
      <alignment horizontal="right"/>
    </xf>
    <xf numFmtId="0" fontId="0" fillId="0" borderId="0" xfId="0" applyFill="1" applyBorder="1"/>
    <xf numFmtId="10" fontId="1" fillId="0" borderId="0" xfId="3" applyNumberFormat="1" applyBorder="1"/>
    <xf numFmtId="0" fontId="11" fillId="0" borderId="0" xfId="0" applyFont="1"/>
    <xf numFmtId="165" fontId="11" fillId="0" borderId="0" xfId="0" applyNumberFormat="1" applyFont="1" applyAlignment="1">
      <alignment horizontal="left"/>
    </xf>
    <xf numFmtId="18" fontId="11" fillId="0" borderId="0" xfId="0" applyNumberFormat="1" applyFont="1" applyAlignment="1">
      <alignment horizontal="left"/>
    </xf>
    <xf numFmtId="37" fontId="2" fillId="0" borderId="1" xfId="0" applyNumberFormat="1" applyFont="1" applyFill="1" applyBorder="1" applyProtection="1"/>
    <xf numFmtId="18" fontId="0" fillId="0" borderId="0" xfId="0" applyNumberFormat="1" applyAlignment="1">
      <alignment horizontal="left"/>
    </xf>
    <xf numFmtId="37" fontId="7" fillId="0" borderId="0" xfId="0" applyNumberFormat="1" applyFont="1" applyBorder="1" applyAlignment="1" applyProtection="1">
      <alignment horizontal="centerContinuous"/>
    </xf>
    <xf numFmtId="37" fontId="7" fillId="0" borderId="8" xfId="0" applyNumberFormat="1" applyFont="1" applyBorder="1" applyProtection="1"/>
    <xf numFmtId="37" fontId="7" fillId="0" borderId="10" xfId="0" applyNumberFormat="1" applyFont="1" applyBorder="1" applyProtection="1"/>
    <xf numFmtId="0" fontId="7" fillId="0" borderId="0" xfId="0" applyFont="1" applyFill="1" applyBorder="1" applyProtection="1"/>
    <xf numFmtId="37" fontId="7" fillId="0" borderId="0" xfId="0" applyNumberFormat="1" applyFont="1" applyFill="1" applyBorder="1" applyProtection="1"/>
    <xf numFmtId="37" fontId="7" fillId="0" borderId="8" xfId="0" applyNumberFormat="1" applyFont="1" applyFill="1" applyBorder="1" applyProtection="1"/>
    <xf numFmtId="0" fontId="8" fillId="0" borderId="8" xfId="0" applyFont="1" applyFill="1" applyBorder="1" applyProtection="1"/>
    <xf numFmtId="0" fontId="7" fillId="0" borderId="0" xfId="0" applyFont="1" applyBorder="1" applyAlignment="1" applyProtection="1">
      <alignment horizontal="left"/>
    </xf>
    <xf numFmtId="0" fontId="10" fillId="0" borderId="0" xfId="0" applyFont="1" applyBorder="1" applyProtection="1"/>
    <xf numFmtId="37" fontId="7" fillId="0" borderId="6" xfId="0" applyNumberFormat="1" applyFont="1" applyBorder="1" applyProtection="1"/>
    <xf numFmtId="0" fontId="7" fillId="0" borderId="7" xfId="0" quotePrefix="1" applyFont="1" applyFill="1" applyBorder="1" applyAlignment="1" applyProtection="1">
      <alignment horizontal="left"/>
    </xf>
    <xf numFmtId="0" fontId="7" fillId="0" borderId="9" xfId="0" quotePrefix="1" applyFont="1" applyFill="1" applyBorder="1" applyAlignment="1" applyProtection="1">
      <alignment horizontal="left"/>
    </xf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left"/>
    </xf>
    <xf numFmtId="0" fontId="2" fillId="0" borderId="7" xfId="0" applyFont="1" applyFill="1" applyBorder="1" applyProtection="1"/>
    <xf numFmtId="0" fontId="2" fillId="0" borderId="7" xfId="0" quotePrefix="1" applyFont="1" applyBorder="1" applyAlignment="1" applyProtection="1">
      <alignment horizontal="left"/>
    </xf>
    <xf numFmtId="0" fontId="2" fillId="0" borderId="7" xfId="0" quotePrefix="1" applyFont="1" applyFill="1" applyBorder="1" applyAlignment="1" applyProtection="1">
      <alignment horizontal="left"/>
    </xf>
    <xf numFmtId="0" fontId="2" fillId="0" borderId="1" xfId="0" quotePrefix="1" applyFont="1" applyBorder="1" applyAlignment="1" applyProtection="1">
      <alignment horizontal="left"/>
    </xf>
    <xf numFmtId="37" fontId="7" fillId="0" borderId="7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4" fillId="0" borderId="0" xfId="0" applyFont="1" applyBorder="1" applyProtection="1"/>
    <xf numFmtId="0" fontId="2" fillId="0" borderId="7" xfId="0" applyFont="1" applyFill="1" applyBorder="1" applyAlignment="1" applyProtection="1">
      <alignment horizontal="left"/>
    </xf>
    <xf numFmtId="166" fontId="7" fillId="0" borderId="13" xfId="2" applyNumberFormat="1" applyFont="1" applyFill="1" applyBorder="1" applyProtection="1"/>
    <xf numFmtId="164" fontId="7" fillId="0" borderId="13" xfId="1" applyNumberFormat="1" applyFont="1" applyFill="1" applyBorder="1" applyProtection="1"/>
    <xf numFmtId="164" fontId="7" fillId="0" borderId="11" xfId="1" applyNumberFormat="1" applyFont="1" applyFill="1" applyBorder="1" applyProtection="1"/>
    <xf numFmtId="166" fontId="7" fillId="0" borderId="17" xfId="2" applyNumberFormat="1" applyFont="1" applyFill="1" applyBorder="1" applyProtection="1"/>
    <xf numFmtId="166" fontId="7" fillId="0" borderId="12" xfId="2" applyNumberFormat="1" applyFont="1" applyFill="1" applyBorder="1" applyProtection="1"/>
    <xf numFmtId="164" fontId="7" fillId="0" borderId="14" xfId="1" applyNumberFormat="1" applyFont="1" applyFill="1" applyBorder="1" applyProtection="1"/>
    <xf numFmtId="164" fontId="7" fillId="0" borderId="12" xfId="1" applyNumberFormat="1" applyFont="1" applyFill="1" applyBorder="1" applyProtection="1"/>
    <xf numFmtId="37" fontId="2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/>
    <xf numFmtId="37" fontId="2" fillId="0" borderId="0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Protection="1"/>
    <xf numFmtId="37" fontId="2" fillId="0" borderId="0" xfId="0" quotePrefix="1" applyNumberFormat="1" applyFont="1" applyFill="1" applyBorder="1" applyAlignment="1" applyProtection="1">
      <alignment horizontal="left"/>
    </xf>
    <xf numFmtId="37" fontId="2" fillId="0" borderId="1" xfId="0" applyNumberFormat="1" applyFont="1" applyFill="1" applyBorder="1" applyAlignment="1" applyProtection="1">
      <alignment horizontal="right"/>
    </xf>
    <xf numFmtId="37" fontId="2" fillId="0" borderId="1" xfId="0" applyNumberFormat="1" applyFont="1" applyFill="1" applyBorder="1" applyAlignment="1" applyProtection="1">
      <alignment horizontal="left"/>
    </xf>
    <xf numFmtId="10" fontId="2" fillId="0" borderId="2" xfId="0" applyNumberFormat="1" applyFont="1" applyFill="1" applyBorder="1" applyProtection="1"/>
    <xf numFmtId="10" fontId="2" fillId="0" borderId="0" xfId="0" applyNumberFormat="1" applyFont="1" applyFill="1" applyBorder="1" applyProtection="1"/>
    <xf numFmtId="10" fontId="2" fillId="0" borderId="1" xfId="0" applyNumberFormat="1" applyFont="1" applyFill="1" applyBorder="1" applyProtection="1"/>
    <xf numFmtId="37" fontId="2" fillId="0" borderId="3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37" fontId="2" fillId="0" borderId="0" xfId="0" quotePrefix="1" applyNumberFormat="1" applyFont="1" applyFill="1" applyBorder="1" applyAlignment="1" applyProtection="1">
      <alignment horizontal="right"/>
    </xf>
    <xf numFmtId="37" fontId="13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left"/>
    </xf>
    <xf numFmtId="0" fontId="15" fillId="0" borderId="0" xfId="0" applyFont="1" applyFill="1" applyBorder="1"/>
    <xf numFmtId="167" fontId="15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right"/>
    </xf>
    <xf numFmtId="37" fontId="4" fillId="0" borderId="1" xfId="0" applyNumberFormat="1" applyFont="1" applyFill="1" applyBorder="1" applyAlignment="1" applyProtection="1">
      <alignment horizontal="right"/>
    </xf>
    <xf numFmtId="0" fontId="9" fillId="0" borderId="7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37" fontId="2" fillId="0" borderId="0" xfId="0" applyNumberFormat="1" applyFont="1" applyFill="1" applyBorder="1" applyAlignment="1" applyProtection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.2016%20Sch%20250%20Compu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50 A"/>
      <sheetName val="250-Part B A-1"/>
      <sheetName val="Detail C-1"/>
      <sheetName val="Intercompany Reclass C-2"/>
      <sheetName val="Calculations C-3"/>
      <sheetName val="Calculations C4"/>
      <sheetName val="Adjustments C-4"/>
      <sheetName val="GainLoss C-5"/>
      <sheetName val="Investment C-6"/>
      <sheetName val="Dividend C-7"/>
      <sheetName val="Company Info 2015"/>
      <sheetName val="PPA Entries"/>
      <sheetName val="PPA NI"/>
    </sheetNames>
    <sheetDataSet>
      <sheetData sheetId="0"/>
      <sheetData sheetId="1"/>
      <sheetData sheetId="2"/>
      <sheetData sheetId="3"/>
      <sheetData sheetId="4">
        <row r="15">
          <cell r="E15">
            <v>6777539</v>
          </cell>
        </row>
        <row r="28">
          <cell r="E28">
            <v>4068677</v>
          </cell>
        </row>
        <row r="34">
          <cell r="E34">
            <v>2518426</v>
          </cell>
        </row>
        <row r="40">
          <cell r="E40">
            <v>49557</v>
          </cell>
        </row>
        <row r="43">
          <cell r="E43">
            <v>0</v>
          </cell>
        </row>
        <row r="61">
          <cell r="E61">
            <v>51039</v>
          </cell>
        </row>
        <row r="96">
          <cell r="H96">
            <v>245</v>
          </cell>
        </row>
      </sheetData>
      <sheetData sheetId="5"/>
      <sheetData sheetId="6"/>
      <sheetData sheetId="7"/>
      <sheetData sheetId="8"/>
      <sheetData sheetId="9">
        <row r="9">
          <cell r="E9">
            <v>10154</v>
          </cell>
        </row>
        <row r="18">
          <cell r="E18">
            <v>4546.4000000000005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6"/>
  <sheetViews>
    <sheetView tabSelected="1" view="pageBreakPreview" topLeftCell="A7" zoomScale="110" zoomScaleNormal="115" zoomScaleSheetLayoutView="110" workbookViewId="0">
      <selection activeCell="K25" sqref="K25:K26"/>
    </sheetView>
  </sheetViews>
  <sheetFormatPr defaultRowHeight="12.75"/>
  <cols>
    <col min="1" max="1" width="4.7109375" style="1" customWidth="1"/>
    <col min="2" max="2" width="54.85546875" style="1" customWidth="1"/>
    <col min="3" max="3" width="8.42578125" style="1" customWidth="1"/>
    <col min="4" max="4" width="13.28515625" style="1" bestFit="1" customWidth="1"/>
    <col min="5" max="5" width="13.42578125" style="1" bestFit="1" customWidth="1"/>
    <col min="6" max="6" width="4.7109375" style="1" customWidth="1"/>
    <col min="7" max="7" width="1.5703125" style="1" customWidth="1"/>
    <col min="8" max="8" width="11.7109375" style="1" hidden="1" customWidth="1"/>
    <col min="9" max="10" width="9.140625" style="1"/>
    <col min="11" max="12" width="14" style="1" bestFit="1" customWidth="1"/>
    <col min="13" max="16384" width="9.140625" style="1"/>
  </cols>
  <sheetData>
    <row r="1" spans="1:8" ht="13.5">
      <c r="A1" s="80" t="s">
        <v>116</v>
      </c>
      <c r="B1" s="4"/>
      <c r="C1" s="4"/>
      <c r="D1" s="5"/>
      <c r="E1" s="5"/>
      <c r="F1" s="6"/>
    </row>
    <row r="2" spans="1:8" ht="13.5">
      <c r="A2" s="7"/>
      <c r="B2" s="8"/>
      <c r="C2" s="8"/>
      <c r="D2" s="9"/>
      <c r="E2" s="9"/>
      <c r="F2" s="10"/>
      <c r="H2" s="53"/>
    </row>
    <row r="3" spans="1:8" ht="15">
      <c r="A3" s="121" t="s">
        <v>80</v>
      </c>
      <c r="B3" s="122"/>
      <c r="C3" s="122"/>
      <c r="D3" s="122"/>
      <c r="E3" s="122"/>
      <c r="F3" s="123"/>
    </row>
    <row r="4" spans="1:8" ht="13.5">
      <c r="A4" s="124" t="s">
        <v>40</v>
      </c>
      <c r="B4" s="125"/>
      <c r="C4" s="125"/>
      <c r="D4" s="125"/>
      <c r="E4" s="125"/>
      <c r="F4" s="126"/>
    </row>
    <row r="5" spans="1:8" ht="13.5">
      <c r="A5" s="13"/>
      <c r="B5" s="4"/>
      <c r="C5" s="4"/>
      <c r="D5" s="5"/>
      <c r="E5" s="5"/>
      <c r="F5" s="14"/>
    </row>
    <row r="6" spans="1:8" ht="13.5">
      <c r="A6" s="7"/>
      <c r="B6" s="15"/>
      <c r="C6" s="16"/>
      <c r="D6" s="17" t="s">
        <v>41</v>
      </c>
      <c r="E6" s="17" t="s">
        <v>42</v>
      </c>
      <c r="F6" s="18"/>
    </row>
    <row r="7" spans="1:8" ht="13.5">
      <c r="A7" s="11" t="s">
        <v>43</v>
      </c>
      <c r="B7" s="11" t="s">
        <v>44</v>
      </c>
      <c r="C7" s="12"/>
      <c r="D7" s="19" t="s">
        <v>45</v>
      </c>
      <c r="E7" s="19" t="s">
        <v>46</v>
      </c>
      <c r="F7" s="20" t="s">
        <v>43</v>
      </c>
    </row>
    <row r="8" spans="1:8" ht="13.5">
      <c r="A8" s="21" t="s">
        <v>47</v>
      </c>
      <c r="B8" s="21" t="s">
        <v>48</v>
      </c>
      <c r="C8" s="22"/>
      <c r="D8" s="23" t="s">
        <v>49</v>
      </c>
      <c r="E8" s="23" t="s">
        <v>50</v>
      </c>
      <c r="F8" s="24" t="s">
        <v>47</v>
      </c>
    </row>
    <row r="9" spans="1:8" ht="14.25">
      <c r="A9" s="25"/>
      <c r="B9" s="130" t="s">
        <v>0</v>
      </c>
      <c r="C9" s="131"/>
      <c r="D9" s="26"/>
      <c r="E9" s="27"/>
      <c r="F9" s="12"/>
    </row>
    <row r="10" spans="1:8" ht="13.5">
      <c r="A10" s="20">
        <v>1</v>
      </c>
      <c r="B10" s="31" t="s">
        <v>51</v>
      </c>
      <c r="C10" s="29"/>
      <c r="D10" s="26"/>
      <c r="E10" s="30"/>
      <c r="F10" s="12">
        <v>1</v>
      </c>
    </row>
    <row r="11" spans="1:8" ht="13.5">
      <c r="A11" s="24"/>
      <c r="B11" s="32" t="s">
        <v>52</v>
      </c>
      <c r="C11" s="14"/>
      <c r="D11" s="26"/>
      <c r="E11" s="87">
        <v>4068677</v>
      </c>
      <c r="F11" s="12"/>
    </row>
    <row r="12" spans="1:8" ht="13.5">
      <c r="A12" s="33">
        <v>2</v>
      </c>
      <c r="B12" s="34" t="s">
        <v>53</v>
      </c>
      <c r="C12" s="35"/>
      <c r="D12" s="36" t="s">
        <v>54</v>
      </c>
      <c r="E12" s="88">
        <v>245</v>
      </c>
      <c r="F12" s="33">
        <v>2</v>
      </c>
    </row>
    <row r="13" spans="1:8" ht="13.5">
      <c r="A13" s="33">
        <v>3</v>
      </c>
      <c r="B13" s="34" t="s">
        <v>55</v>
      </c>
      <c r="C13" s="35"/>
      <c r="D13" s="26"/>
      <c r="E13" s="88">
        <v>51039</v>
      </c>
      <c r="F13" s="12">
        <v>3</v>
      </c>
    </row>
    <row r="14" spans="1:8" ht="13.5">
      <c r="A14" s="37">
        <v>4</v>
      </c>
      <c r="B14" s="38" t="s">
        <v>56</v>
      </c>
      <c r="C14" s="10"/>
      <c r="D14" s="26"/>
      <c r="E14" s="89"/>
      <c r="F14" s="37">
        <v>4</v>
      </c>
    </row>
    <row r="15" spans="1:8" ht="13.5">
      <c r="A15" s="24"/>
      <c r="B15" s="32" t="s">
        <v>57</v>
      </c>
      <c r="C15" s="14"/>
      <c r="D15" s="26"/>
      <c r="E15" s="88">
        <v>12407</v>
      </c>
      <c r="F15" s="24"/>
    </row>
    <row r="16" spans="1:8" ht="14.25" thickBot="1">
      <c r="A16" s="39">
        <v>5</v>
      </c>
      <c r="B16" s="40" t="s">
        <v>58</v>
      </c>
      <c r="C16" s="41"/>
      <c r="D16" s="42"/>
      <c r="E16" s="90">
        <v>4132368</v>
      </c>
      <c r="F16" s="39">
        <v>5</v>
      </c>
      <c r="H16" s="54">
        <f>E16</f>
        <v>4132368</v>
      </c>
    </row>
    <row r="17" spans="1:12" ht="15" thickTop="1">
      <c r="A17" s="20"/>
      <c r="B17" s="132" t="s">
        <v>59</v>
      </c>
      <c r="C17" s="133"/>
      <c r="D17" s="30"/>
      <c r="E17" s="30"/>
      <c r="F17" s="20"/>
    </row>
    <row r="18" spans="1:12" ht="13.5">
      <c r="A18" s="20">
        <v>6</v>
      </c>
      <c r="B18" s="31" t="s">
        <v>60</v>
      </c>
      <c r="C18" s="29"/>
      <c r="D18" s="30"/>
      <c r="E18" s="30"/>
      <c r="F18" s="20">
        <v>6</v>
      </c>
    </row>
    <row r="19" spans="1:12" ht="13.5">
      <c r="A19" s="20"/>
      <c r="B19" s="31" t="s">
        <v>61</v>
      </c>
      <c r="C19" s="29"/>
      <c r="D19" s="91">
        <v>58532225</v>
      </c>
      <c r="E19" s="91">
        <v>60328103</v>
      </c>
      <c r="F19" s="20"/>
    </row>
    <row r="20" spans="1:12" ht="13.5">
      <c r="A20" s="33">
        <v>7</v>
      </c>
      <c r="B20" s="34" t="s">
        <v>62</v>
      </c>
      <c r="C20" s="35"/>
      <c r="D20" s="92">
        <v>0</v>
      </c>
      <c r="E20" s="92">
        <v>0</v>
      </c>
      <c r="F20" s="33">
        <v>7</v>
      </c>
      <c r="J20" s="55"/>
    </row>
    <row r="21" spans="1:12" ht="13.5">
      <c r="A21" s="20">
        <v>8</v>
      </c>
      <c r="B21" s="31" t="s">
        <v>63</v>
      </c>
      <c r="C21" s="29"/>
      <c r="D21" s="92">
        <v>0</v>
      </c>
      <c r="E21" s="92">
        <v>0</v>
      </c>
      <c r="F21" s="20">
        <v>8</v>
      </c>
      <c r="J21" s="55"/>
    </row>
    <row r="22" spans="1:12" ht="13.5">
      <c r="A22" s="33">
        <v>9</v>
      </c>
      <c r="B22" s="34" t="s">
        <v>64</v>
      </c>
      <c r="C22" s="35"/>
      <c r="D22" s="92">
        <v>0</v>
      </c>
      <c r="E22" s="92">
        <v>0</v>
      </c>
      <c r="F22" s="33">
        <v>9</v>
      </c>
    </row>
    <row r="23" spans="1:12" ht="13.5">
      <c r="A23" s="33">
        <v>10</v>
      </c>
      <c r="B23" s="34" t="s">
        <v>65</v>
      </c>
      <c r="C23" s="35"/>
      <c r="D23" s="92">
        <v>966930</v>
      </c>
      <c r="E23" s="92">
        <v>856161.64444444445</v>
      </c>
      <c r="F23" s="33">
        <v>10</v>
      </c>
    </row>
    <row r="24" spans="1:12" ht="13.5">
      <c r="A24" s="20">
        <v>11</v>
      </c>
      <c r="B24" s="38" t="s">
        <v>66</v>
      </c>
      <c r="C24" s="10"/>
      <c r="D24" s="93"/>
      <c r="E24" s="93"/>
      <c r="F24" s="37">
        <v>11</v>
      </c>
    </row>
    <row r="25" spans="1:12" ht="13.5">
      <c r="A25" s="20"/>
      <c r="B25" s="32" t="s">
        <v>67</v>
      </c>
      <c r="C25" s="14"/>
      <c r="D25" s="87">
        <v>59499155</v>
      </c>
      <c r="E25" s="91">
        <v>61184264.644444443</v>
      </c>
      <c r="F25" s="24"/>
    </row>
    <row r="26" spans="1:12" ht="13.5">
      <c r="A26" s="33">
        <v>12</v>
      </c>
      <c r="B26" s="32" t="s">
        <v>68</v>
      </c>
      <c r="C26" s="14"/>
      <c r="D26" s="92">
        <v>18936690</v>
      </c>
      <c r="E26" s="92">
        <v>19963817</v>
      </c>
      <c r="F26" s="43">
        <v>12</v>
      </c>
      <c r="H26" s="54">
        <f>(D27+E27)/2</f>
        <v>40891456.322222218</v>
      </c>
      <c r="K26" s="56"/>
      <c r="L26" s="56"/>
    </row>
    <row r="27" spans="1:12" ht="13.5">
      <c r="A27" s="24">
        <v>13</v>
      </c>
      <c r="B27" s="32" t="s">
        <v>69</v>
      </c>
      <c r="C27" s="14"/>
      <c r="D27" s="91">
        <v>40562465</v>
      </c>
      <c r="E27" s="91">
        <v>41220447.644444443</v>
      </c>
      <c r="F27" s="22">
        <v>13</v>
      </c>
      <c r="H27" s="57">
        <f>H16/H26</f>
        <v>0.10105700240747574</v>
      </c>
      <c r="K27" s="56"/>
      <c r="L27" s="56"/>
    </row>
    <row r="28" spans="1:12" ht="13.5">
      <c r="A28" s="15"/>
      <c r="B28" s="8"/>
      <c r="C28" s="8"/>
      <c r="D28" s="9"/>
      <c r="E28" s="9"/>
      <c r="F28" s="45"/>
    </row>
    <row r="29" spans="1:12" ht="13.5">
      <c r="A29" s="28" t="s">
        <v>70</v>
      </c>
      <c r="B29" s="44"/>
      <c r="C29" s="44"/>
      <c r="D29" s="26"/>
      <c r="E29" s="26"/>
      <c r="F29" s="46"/>
      <c r="K29" s="52"/>
      <c r="L29" s="52"/>
    </row>
    <row r="30" spans="1:12" ht="13.5">
      <c r="A30" s="28" t="s">
        <v>71</v>
      </c>
      <c r="B30" s="44"/>
      <c r="C30" s="44"/>
      <c r="D30" s="26"/>
      <c r="E30" s="26"/>
      <c r="F30" s="46"/>
    </row>
    <row r="31" spans="1:12" ht="13.5">
      <c r="A31" s="28"/>
      <c r="B31" s="44"/>
      <c r="C31" s="44"/>
      <c r="D31" s="26"/>
      <c r="E31" s="26"/>
      <c r="F31" s="46"/>
    </row>
    <row r="32" spans="1:12" ht="14.25">
      <c r="A32" s="47" t="s">
        <v>72</v>
      </c>
      <c r="B32" s="48"/>
      <c r="C32" s="127" t="s">
        <v>73</v>
      </c>
      <c r="D32" s="128"/>
      <c r="E32" s="128"/>
      <c r="F32" s="129"/>
      <c r="G32" s="63"/>
      <c r="H32" s="49"/>
    </row>
    <row r="33" spans="1:8" ht="13.5">
      <c r="A33" s="7"/>
      <c r="B33" s="8"/>
      <c r="C33" s="7"/>
      <c r="D33" s="8"/>
      <c r="E33" s="9"/>
      <c r="F33" s="72"/>
      <c r="G33" s="26"/>
      <c r="H33" s="46"/>
    </row>
    <row r="34" spans="1:8" ht="13.5">
      <c r="A34" s="75" t="s">
        <v>95</v>
      </c>
      <c r="B34" s="83"/>
      <c r="C34" s="75" t="s">
        <v>74</v>
      </c>
      <c r="D34" s="44"/>
      <c r="E34" s="26"/>
      <c r="F34" s="64"/>
      <c r="G34" s="26"/>
      <c r="H34" s="46"/>
    </row>
    <row r="35" spans="1:8" ht="13.5">
      <c r="A35" s="75" t="s">
        <v>99</v>
      </c>
      <c r="B35" s="83"/>
      <c r="C35" s="75" t="s">
        <v>74</v>
      </c>
      <c r="D35" s="44"/>
      <c r="E35" s="26"/>
      <c r="F35" s="64"/>
      <c r="G35" s="26"/>
      <c r="H35" s="46"/>
    </row>
    <row r="36" spans="1:8" ht="13.5">
      <c r="A36" s="75" t="s">
        <v>115</v>
      </c>
      <c r="B36" s="83"/>
      <c r="C36" s="75" t="s">
        <v>75</v>
      </c>
      <c r="D36" s="44"/>
      <c r="E36" s="26"/>
      <c r="F36" s="64"/>
      <c r="G36" s="26"/>
      <c r="H36" s="46"/>
    </row>
    <row r="37" spans="1:8" ht="13.5">
      <c r="A37" s="75" t="s">
        <v>76</v>
      </c>
      <c r="B37" s="83"/>
      <c r="C37" s="75" t="s">
        <v>77</v>
      </c>
      <c r="D37" s="44"/>
      <c r="E37" s="26"/>
      <c r="F37" s="64"/>
      <c r="G37" s="26"/>
      <c r="H37" s="46"/>
    </row>
    <row r="38" spans="1:8" ht="13.5">
      <c r="A38" s="76" t="s">
        <v>100</v>
      </c>
      <c r="B38" s="83"/>
      <c r="C38" s="75" t="s">
        <v>97</v>
      </c>
      <c r="D38" s="44"/>
      <c r="E38" s="26"/>
      <c r="F38" s="64"/>
      <c r="G38" s="26"/>
      <c r="H38" s="46"/>
    </row>
    <row r="39" spans="1:8" ht="13.5">
      <c r="A39" s="76" t="s">
        <v>111</v>
      </c>
      <c r="B39" s="84"/>
      <c r="C39" s="77" t="s">
        <v>77</v>
      </c>
      <c r="D39" s="70"/>
      <c r="E39" s="26"/>
      <c r="F39" s="64"/>
      <c r="G39" s="26"/>
      <c r="H39" s="46"/>
    </row>
    <row r="40" spans="1:8" ht="13.5">
      <c r="A40" s="75" t="s">
        <v>112</v>
      </c>
      <c r="B40" s="83"/>
      <c r="C40" s="75" t="s">
        <v>75</v>
      </c>
      <c r="D40" s="44"/>
      <c r="E40" s="26"/>
      <c r="F40" s="64"/>
      <c r="G40" s="26"/>
      <c r="H40" s="46"/>
    </row>
    <row r="41" spans="1:8" ht="13.5">
      <c r="A41" s="75" t="s">
        <v>101</v>
      </c>
      <c r="B41" s="83"/>
      <c r="C41" s="76" t="s">
        <v>75</v>
      </c>
      <c r="D41" s="44"/>
      <c r="E41" s="26"/>
      <c r="F41" s="64"/>
      <c r="G41" s="26"/>
      <c r="H41" s="46"/>
    </row>
    <row r="42" spans="1:8" ht="14.25">
      <c r="A42" s="76" t="s">
        <v>102</v>
      </c>
      <c r="B42" s="85"/>
      <c r="C42" s="75" t="s">
        <v>97</v>
      </c>
      <c r="D42" s="44"/>
      <c r="E42" s="26"/>
      <c r="F42" s="64"/>
      <c r="G42" s="26"/>
      <c r="H42" s="46"/>
    </row>
    <row r="43" spans="1:8" s="56" customFormat="1" ht="13.5">
      <c r="A43" s="76" t="s">
        <v>104</v>
      </c>
      <c r="B43" s="83"/>
      <c r="C43" s="75" t="s">
        <v>74</v>
      </c>
      <c r="D43" s="66"/>
      <c r="E43" s="67"/>
      <c r="F43" s="68"/>
      <c r="G43" s="67"/>
      <c r="H43" s="69"/>
    </row>
    <row r="44" spans="1:8" s="56" customFormat="1" ht="13.5">
      <c r="A44" s="77" t="s">
        <v>105</v>
      </c>
      <c r="B44" s="84"/>
      <c r="C44" s="77" t="s">
        <v>78</v>
      </c>
      <c r="D44" s="66"/>
      <c r="E44" s="67"/>
      <c r="F44" s="68"/>
      <c r="G44" s="67"/>
      <c r="H44" s="69"/>
    </row>
    <row r="45" spans="1:8" ht="14.25">
      <c r="A45" s="78" t="s">
        <v>82</v>
      </c>
      <c r="B45" s="85"/>
      <c r="C45" s="75" t="s">
        <v>74</v>
      </c>
      <c r="D45" s="44"/>
      <c r="E45" s="26"/>
      <c r="F45" s="64"/>
      <c r="G45" s="26"/>
      <c r="H45" s="46"/>
    </row>
    <row r="46" spans="1:8" ht="13.5">
      <c r="A46" s="78" t="s">
        <v>113</v>
      </c>
      <c r="B46" s="83"/>
      <c r="C46" s="75" t="s">
        <v>75</v>
      </c>
      <c r="D46" s="44"/>
      <c r="E46" s="26"/>
      <c r="F46" s="64"/>
      <c r="G46" s="26"/>
      <c r="H46" s="46"/>
    </row>
    <row r="47" spans="1:8" ht="13.5">
      <c r="A47" s="76" t="s">
        <v>90</v>
      </c>
      <c r="B47" s="83"/>
      <c r="C47" s="75" t="s">
        <v>91</v>
      </c>
      <c r="D47" s="44"/>
      <c r="E47" s="26"/>
      <c r="F47" s="64"/>
      <c r="G47" s="26"/>
      <c r="H47" s="46"/>
    </row>
    <row r="48" spans="1:8" ht="13.5">
      <c r="A48" s="76" t="s">
        <v>114</v>
      </c>
      <c r="B48" s="83"/>
      <c r="C48" s="75" t="s">
        <v>74</v>
      </c>
      <c r="D48" s="44"/>
      <c r="E48" s="26"/>
      <c r="F48" s="64"/>
      <c r="G48" s="26"/>
      <c r="H48" s="46"/>
    </row>
    <row r="49" spans="1:8" ht="13.5">
      <c r="A49" s="76" t="s">
        <v>106</v>
      </c>
      <c r="B49" s="83"/>
      <c r="C49" s="75" t="s">
        <v>92</v>
      </c>
      <c r="D49" s="44"/>
      <c r="E49" s="26"/>
      <c r="F49" s="64"/>
      <c r="G49" s="26"/>
      <c r="H49" s="46"/>
    </row>
    <row r="50" spans="1:8" ht="13.5">
      <c r="A50" s="76" t="s">
        <v>108</v>
      </c>
      <c r="B50" s="83"/>
      <c r="C50" s="75" t="s">
        <v>89</v>
      </c>
      <c r="D50" s="44"/>
      <c r="E50" s="26"/>
      <c r="F50" s="64"/>
      <c r="G50" s="26"/>
      <c r="H50" s="46"/>
    </row>
    <row r="51" spans="1:8" ht="14.25">
      <c r="A51" s="75" t="s">
        <v>93</v>
      </c>
      <c r="B51" s="85"/>
      <c r="C51" s="75" t="s">
        <v>74</v>
      </c>
      <c r="D51" s="44"/>
      <c r="E51" s="26"/>
      <c r="F51" s="64"/>
      <c r="G51" s="26"/>
      <c r="H51" s="46"/>
    </row>
    <row r="52" spans="1:8" ht="13.5">
      <c r="A52" s="76" t="s">
        <v>107</v>
      </c>
      <c r="B52" s="83"/>
      <c r="C52" s="75" t="s">
        <v>89</v>
      </c>
      <c r="D52" s="44"/>
      <c r="E52" s="26"/>
      <c r="F52" s="64"/>
      <c r="G52" s="26"/>
      <c r="H52" s="46"/>
    </row>
    <row r="53" spans="1:8" ht="13.5">
      <c r="A53" s="86" t="s">
        <v>109</v>
      </c>
      <c r="C53" s="77" t="s">
        <v>78</v>
      </c>
      <c r="D53" s="44"/>
      <c r="E53" s="26"/>
      <c r="F53" s="64"/>
      <c r="G53" s="26"/>
      <c r="H53" s="46"/>
    </row>
    <row r="54" spans="1:8" ht="13.5">
      <c r="A54" s="78" t="s">
        <v>83</v>
      </c>
      <c r="B54" s="83"/>
      <c r="C54" s="75" t="s">
        <v>74</v>
      </c>
      <c r="D54" s="44"/>
      <c r="E54" s="26"/>
      <c r="F54" s="64"/>
      <c r="G54" s="26"/>
      <c r="H54" s="46"/>
    </row>
    <row r="55" spans="1:8" ht="13.5">
      <c r="A55" s="75" t="s">
        <v>103</v>
      </c>
      <c r="B55" s="83"/>
      <c r="C55" s="75" t="s">
        <v>74</v>
      </c>
      <c r="D55" s="44"/>
      <c r="E55" s="26"/>
      <c r="F55" s="64"/>
      <c r="G55" s="26"/>
      <c r="H55" s="46"/>
    </row>
    <row r="56" spans="1:8" ht="14.25">
      <c r="A56" s="75" t="s">
        <v>110</v>
      </c>
      <c r="B56" s="85"/>
      <c r="C56" s="75" t="s">
        <v>75</v>
      </c>
      <c r="D56" s="44"/>
      <c r="E56" s="26"/>
      <c r="F56" s="64"/>
      <c r="G56" s="26"/>
      <c r="H56" s="46"/>
    </row>
    <row r="57" spans="1:8" ht="14.25">
      <c r="A57" s="79" t="s">
        <v>84</v>
      </c>
      <c r="B57" s="85"/>
      <c r="C57" s="76" t="s">
        <v>79</v>
      </c>
      <c r="D57" s="44"/>
      <c r="E57" s="26"/>
      <c r="F57" s="64"/>
      <c r="G57" s="26"/>
      <c r="H57" s="46"/>
    </row>
    <row r="58" spans="1:8" ht="14.25">
      <c r="A58" s="76"/>
      <c r="B58" s="85"/>
      <c r="C58" s="75"/>
      <c r="D58" s="70"/>
      <c r="E58" s="26"/>
      <c r="F58" s="64"/>
      <c r="G58" s="26"/>
      <c r="H58" s="46"/>
    </row>
    <row r="59" spans="1:8" ht="14.25">
      <c r="A59" s="75"/>
      <c r="B59" s="85"/>
      <c r="C59" s="75"/>
      <c r="D59" s="44"/>
      <c r="E59" s="26"/>
      <c r="F59" s="64"/>
      <c r="G59" s="26"/>
      <c r="H59" s="46"/>
    </row>
    <row r="60" spans="1:8" ht="14.25">
      <c r="A60" s="75"/>
      <c r="B60" s="71"/>
      <c r="C60" s="28"/>
      <c r="D60" s="44"/>
      <c r="E60" s="26"/>
      <c r="F60" s="64"/>
      <c r="G60" s="26"/>
      <c r="H60" s="46"/>
    </row>
    <row r="61" spans="1:8" ht="13.5">
      <c r="A61" s="73"/>
      <c r="B61" s="44"/>
      <c r="C61" s="28"/>
      <c r="D61" s="44"/>
      <c r="E61" s="26"/>
      <c r="F61" s="64"/>
      <c r="G61" s="26"/>
      <c r="H61" s="46"/>
    </row>
    <row r="62" spans="1:8" ht="13.5">
      <c r="A62" s="74"/>
      <c r="B62" s="4"/>
      <c r="C62" s="13"/>
      <c r="D62" s="4"/>
      <c r="E62" s="5"/>
      <c r="F62" s="65"/>
      <c r="G62" s="81"/>
      <c r="H62" s="50"/>
    </row>
    <row r="63" spans="1:8" ht="13.5">
      <c r="A63" s="82" t="s">
        <v>98</v>
      </c>
      <c r="B63" s="51"/>
      <c r="C63" s="51"/>
      <c r="D63" s="51"/>
      <c r="E63" s="51"/>
      <c r="F63" s="51"/>
    </row>
    <row r="64" spans="1:8" ht="13.5">
      <c r="A64" s="58"/>
      <c r="C64" s="51"/>
      <c r="D64" s="51"/>
      <c r="E64" s="51"/>
      <c r="F64" s="51"/>
    </row>
    <row r="65" spans="1:6" ht="13.5">
      <c r="A65" s="59"/>
      <c r="C65" s="51"/>
      <c r="D65" s="51"/>
      <c r="E65" s="51"/>
      <c r="F65" s="51"/>
    </row>
    <row r="66" spans="1:6" ht="13.5">
      <c r="A66" s="60"/>
      <c r="C66" s="51"/>
      <c r="D66" s="51"/>
      <c r="E66" s="51"/>
      <c r="F66" s="51"/>
    </row>
  </sheetData>
  <mergeCells count="5">
    <mergeCell ref="A3:F3"/>
    <mergeCell ref="A4:F4"/>
    <mergeCell ref="C32:F32"/>
    <mergeCell ref="B9:C9"/>
    <mergeCell ref="B17:C17"/>
  </mergeCells>
  <phoneticPr fontId="6" type="noConversion"/>
  <printOptions horizontalCentered="1"/>
  <pageMargins left="0.25" right="0.25" top="0.35" bottom="0.35" header="0.2" footer="0.2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66"/>
  <sheetViews>
    <sheetView view="pageBreakPreview" topLeftCell="A28" zoomScaleNormal="130" zoomScaleSheetLayoutView="100" workbookViewId="0">
      <selection activeCell="B42" sqref="B42"/>
    </sheetView>
  </sheetViews>
  <sheetFormatPr defaultRowHeight="12.75"/>
  <cols>
    <col min="1" max="1" width="4" style="2" customWidth="1"/>
    <col min="2" max="2" width="90.85546875" style="1" customWidth="1"/>
    <col min="3" max="3" width="4.140625" style="3" customWidth="1"/>
    <col min="4" max="4" width="9.7109375" style="1" bestFit="1" customWidth="1"/>
    <col min="5" max="16384" width="9.140625" style="1"/>
  </cols>
  <sheetData>
    <row r="1" spans="1:4" ht="14.25">
      <c r="A1" s="136" t="s">
        <v>1</v>
      </c>
      <c r="B1" s="136"/>
      <c r="C1" s="136"/>
      <c r="D1" s="136"/>
    </row>
    <row r="2" spans="1:4">
      <c r="A2" s="137" t="s">
        <v>81</v>
      </c>
      <c r="B2" s="137"/>
      <c r="C2" s="137"/>
      <c r="D2" s="137"/>
    </row>
    <row r="3" spans="1:4" ht="14.25">
      <c r="A3" s="136" t="s">
        <v>2</v>
      </c>
      <c r="B3" s="136"/>
      <c r="C3" s="136"/>
      <c r="D3" s="136"/>
    </row>
    <row r="4" spans="1:4">
      <c r="A4" s="105"/>
      <c r="B4" s="106"/>
      <c r="C4" s="107"/>
      <c r="D4" s="106"/>
    </row>
    <row r="5" spans="1:4" ht="13.5">
      <c r="A5" s="138" t="s">
        <v>3</v>
      </c>
      <c r="B5" s="138"/>
      <c r="C5" s="138"/>
      <c r="D5" s="138"/>
    </row>
    <row r="6" spans="1:4">
      <c r="A6" s="108"/>
      <c r="B6" s="109"/>
      <c r="C6" s="110"/>
      <c r="D6" s="109"/>
    </row>
    <row r="7" spans="1:4" ht="14.25">
      <c r="A7" s="136" t="s">
        <v>4</v>
      </c>
      <c r="B7" s="136"/>
      <c r="C7" s="136"/>
      <c r="D7" s="136"/>
    </row>
    <row r="8" spans="1:4" ht="14.25">
      <c r="A8" s="134" t="s">
        <v>5</v>
      </c>
      <c r="B8" s="134"/>
      <c r="C8" s="134"/>
      <c r="D8" s="134"/>
    </row>
    <row r="9" spans="1:4" ht="13.5">
      <c r="A9" s="94">
        <v>-1</v>
      </c>
      <c r="B9" s="97" t="s">
        <v>6</v>
      </c>
      <c r="C9" s="96"/>
      <c r="D9" s="95"/>
    </row>
    <row r="10" spans="1:4" ht="13.5">
      <c r="A10" s="94"/>
      <c r="B10" s="97" t="s">
        <v>7</v>
      </c>
      <c r="C10" s="96"/>
      <c r="D10" s="95"/>
    </row>
    <row r="11" spans="1:4" ht="13.5">
      <c r="A11" s="94"/>
      <c r="B11" s="97" t="s">
        <v>8</v>
      </c>
      <c r="C11" s="96"/>
      <c r="D11" s="95"/>
    </row>
    <row r="12" spans="1:4" ht="13.5">
      <c r="A12" s="94"/>
      <c r="B12" s="97"/>
      <c r="C12" s="96"/>
      <c r="D12" s="95"/>
    </row>
    <row r="13" spans="1:4" ht="13.5">
      <c r="A13" s="94"/>
      <c r="B13" s="98" t="s">
        <v>86</v>
      </c>
      <c r="C13" s="111"/>
      <c r="D13" s="97"/>
    </row>
    <row r="14" spans="1:4" ht="14.25">
      <c r="A14" s="94"/>
      <c r="B14" s="94" t="s">
        <v>9</v>
      </c>
      <c r="C14" s="112"/>
      <c r="D14" s="61">
        <f>'[1]Calculations C-3'!E15</f>
        <v>6777539</v>
      </c>
    </row>
    <row r="15" spans="1:4" ht="13.5">
      <c r="A15" s="94"/>
      <c r="B15" s="94"/>
      <c r="C15" s="96"/>
      <c r="D15" s="95"/>
    </row>
    <row r="16" spans="1:4" ht="14.25">
      <c r="A16" s="96" t="s">
        <v>10</v>
      </c>
      <c r="B16" s="97" t="s">
        <v>11</v>
      </c>
      <c r="C16" s="112"/>
      <c r="D16" s="61">
        <f>'[1]Dividend C-7'!E9</f>
        <v>10154</v>
      </c>
    </row>
    <row r="17" spans="1:4" ht="14.25">
      <c r="A17" s="96"/>
      <c r="B17" s="97"/>
      <c r="C17" s="112"/>
      <c r="D17" s="95"/>
    </row>
    <row r="18" spans="1:4" ht="14.25">
      <c r="A18" s="96" t="s">
        <v>10</v>
      </c>
      <c r="B18" s="98" t="s">
        <v>96</v>
      </c>
      <c r="C18" s="112"/>
      <c r="D18" s="95"/>
    </row>
    <row r="19" spans="1:4" ht="14.25">
      <c r="A19" s="96"/>
      <c r="B19" s="97" t="s">
        <v>12</v>
      </c>
      <c r="C19" s="112"/>
      <c r="D19" s="61">
        <f>'[1]Dividend C-7'!E18</f>
        <v>4546.4000000000005</v>
      </c>
    </row>
    <row r="20" spans="1:4" ht="13.5">
      <c r="A20" s="96"/>
      <c r="B20" s="97"/>
      <c r="C20" s="96"/>
      <c r="D20" s="95"/>
    </row>
    <row r="21" spans="1:4" ht="13.5">
      <c r="A21" s="99" t="s">
        <v>13</v>
      </c>
      <c r="B21" s="100" t="s">
        <v>14</v>
      </c>
      <c r="C21" s="99"/>
      <c r="D21" s="61">
        <f>D14-D16-D19</f>
        <v>6762838.5999999996</v>
      </c>
    </row>
    <row r="22" spans="1:4" ht="13.5">
      <c r="A22" s="94">
        <v>-2</v>
      </c>
      <c r="B22" s="97" t="s">
        <v>15</v>
      </c>
      <c r="C22" s="96"/>
      <c r="D22" s="97"/>
    </row>
    <row r="23" spans="1:4" ht="13.5">
      <c r="A23" s="113"/>
      <c r="B23" s="97"/>
      <c r="C23" s="96"/>
      <c r="D23" s="97"/>
    </row>
    <row r="24" spans="1:4" ht="14.25">
      <c r="A24" s="96"/>
      <c r="B24" s="97" t="s">
        <v>94</v>
      </c>
      <c r="C24" s="112"/>
      <c r="D24" s="61">
        <f>'[1]Calculations C-3'!E28</f>
        <v>4068677</v>
      </c>
    </row>
    <row r="25" spans="1:4" ht="13.5">
      <c r="A25" s="96"/>
      <c r="B25" s="97"/>
      <c r="C25" s="96"/>
      <c r="D25" s="97"/>
    </row>
    <row r="26" spans="1:4" ht="13.5">
      <c r="A26" s="96" t="s">
        <v>16</v>
      </c>
      <c r="B26" s="94" t="s">
        <v>17</v>
      </c>
      <c r="C26" s="96"/>
      <c r="D26" s="97"/>
    </row>
    <row r="27" spans="1:4" ht="13.5">
      <c r="A27" s="96"/>
      <c r="B27" s="97" t="s">
        <v>18</v>
      </c>
      <c r="C27" s="96"/>
      <c r="D27" s="97"/>
    </row>
    <row r="28" spans="1:4" ht="14.25">
      <c r="A28" s="96"/>
      <c r="B28" s="97" t="s">
        <v>19</v>
      </c>
      <c r="C28" s="112"/>
      <c r="D28" s="61">
        <f>'[1]Calculations C-3'!E34</f>
        <v>2518426</v>
      </c>
    </row>
    <row r="29" spans="1:4" ht="13.5">
      <c r="A29" s="96"/>
      <c r="B29" s="97"/>
      <c r="C29" s="96"/>
      <c r="D29" s="95"/>
    </row>
    <row r="30" spans="1:4" ht="13.5">
      <c r="A30" s="96" t="s">
        <v>16</v>
      </c>
      <c r="B30" s="97" t="s">
        <v>20</v>
      </c>
      <c r="C30" s="96"/>
      <c r="D30" s="95"/>
    </row>
    <row r="31" spans="1:4" ht="13.5">
      <c r="A31" s="96"/>
      <c r="B31" s="97" t="s">
        <v>21</v>
      </c>
      <c r="C31" s="96"/>
      <c r="D31" s="95"/>
    </row>
    <row r="32" spans="1:4" ht="14.25">
      <c r="A32" s="96"/>
      <c r="B32" s="97" t="s">
        <v>22</v>
      </c>
      <c r="C32" s="112"/>
      <c r="D32" s="61">
        <f>'[1]Calculations C-3'!H96</f>
        <v>245</v>
      </c>
    </row>
    <row r="33" spans="1:4" ht="13.5">
      <c r="A33" s="96"/>
      <c r="B33" s="97"/>
      <c r="C33" s="96"/>
      <c r="D33" s="97"/>
    </row>
    <row r="34" spans="1:4" ht="13.5">
      <c r="A34" s="96" t="s">
        <v>16</v>
      </c>
      <c r="B34" s="94" t="s">
        <v>23</v>
      </c>
      <c r="C34" s="96"/>
      <c r="D34" s="97"/>
    </row>
    <row r="35" spans="1:4" ht="13.5">
      <c r="A35" s="96"/>
      <c r="B35" s="94" t="s">
        <v>24</v>
      </c>
      <c r="C35" s="114"/>
      <c r="D35" s="61">
        <v>0</v>
      </c>
    </row>
    <row r="36" spans="1:4" ht="13.5">
      <c r="A36" s="96"/>
      <c r="B36" s="94"/>
      <c r="C36" s="96"/>
      <c r="D36" s="97"/>
    </row>
    <row r="37" spans="1:4" ht="13.5">
      <c r="A37" s="96" t="s">
        <v>10</v>
      </c>
      <c r="B37" s="98" t="s">
        <v>88</v>
      </c>
      <c r="C37" s="111"/>
      <c r="D37" s="97"/>
    </row>
    <row r="38" spans="1:4" ht="14.25">
      <c r="A38" s="96"/>
      <c r="B38" s="98" t="s">
        <v>87</v>
      </c>
      <c r="C38" s="112"/>
      <c r="D38" s="61">
        <f>'[1]Calculations C-3'!E40</f>
        <v>49557</v>
      </c>
    </row>
    <row r="39" spans="1:4" ht="14.25">
      <c r="A39" s="96"/>
      <c r="B39" s="94"/>
      <c r="C39" s="115"/>
      <c r="D39" s="97"/>
    </row>
    <row r="40" spans="1:4" ht="14.25">
      <c r="A40" s="96" t="s">
        <v>10</v>
      </c>
      <c r="B40" s="94" t="s">
        <v>25</v>
      </c>
      <c r="C40" s="112"/>
      <c r="D40" s="61">
        <f>'[1]Calculations C-3'!E43</f>
        <v>0</v>
      </c>
    </row>
    <row r="41" spans="1:4" ht="13.5">
      <c r="A41" s="96"/>
      <c r="B41" s="94"/>
      <c r="C41" s="96"/>
      <c r="D41" s="95"/>
    </row>
    <row r="42" spans="1:4" ht="13.5">
      <c r="A42" s="99" t="s">
        <v>13</v>
      </c>
      <c r="B42" s="61" t="s">
        <v>26</v>
      </c>
      <c r="C42" s="99"/>
      <c r="D42" s="61">
        <f>D24+D28+D32-D38-D40</f>
        <v>6537791</v>
      </c>
    </row>
    <row r="43" spans="1:4" ht="13.5">
      <c r="A43" s="94">
        <v>-3</v>
      </c>
      <c r="B43" s="94" t="s">
        <v>27</v>
      </c>
      <c r="C43" s="96"/>
      <c r="D43" s="101">
        <f>ROUND(D42/D21,4)</f>
        <v>0.9667</v>
      </c>
    </row>
    <row r="44" spans="1:4" ht="13.5">
      <c r="A44" s="94"/>
      <c r="B44" s="97"/>
      <c r="C44" s="96"/>
      <c r="D44" s="102"/>
    </row>
    <row r="45" spans="1:4" ht="14.25">
      <c r="A45" s="94">
        <v>-4</v>
      </c>
      <c r="B45" s="94" t="s">
        <v>85</v>
      </c>
      <c r="C45" s="112"/>
      <c r="D45" s="103">
        <f>1-D43</f>
        <v>3.3299999999999996E-2</v>
      </c>
    </row>
    <row r="46" spans="1:4" ht="13.5">
      <c r="A46" s="94"/>
      <c r="B46" s="97"/>
      <c r="C46" s="96"/>
      <c r="D46" s="97"/>
    </row>
    <row r="47" spans="1:4" ht="13.5">
      <c r="A47" s="94">
        <v>-5</v>
      </c>
      <c r="B47" s="97" t="s">
        <v>28</v>
      </c>
      <c r="C47" s="96"/>
      <c r="D47" s="97"/>
    </row>
    <row r="48" spans="1:4" ht="13.5">
      <c r="A48" s="94"/>
      <c r="B48" s="97"/>
      <c r="C48" s="96"/>
      <c r="D48" s="97"/>
    </row>
    <row r="49" spans="1:4" ht="13.5">
      <c r="A49" s="94"/>
      <c r="B49" s="94" t="s">
        <v>29</v>
      </c>
      <c r="C49" s="96"/>
      <c r="D49" s="97"/>
    </row>
    <row r="50" spans="1:4" ht="14.25">
      <c r="A50" s="100"/>
      <c r="B50" s="100" t="s">
        <v>30</v>
      </c>
      <c r="C50" s="112"/>
      <c r="D50" s="61">
        <f>'[1]Calculations C-3'!E61</f>
        <v>51039</v>
      </c>
    </row>
    <row r="51" spans="1:4" ht="14.25">
      <c r="A51" s="135" t="s">
        <v>31</v>
      </c>
      <c r="B51" s="135"/>
      <c r="C51" s="135"/>
      <c r="D51" s="135"/>
    </row>
    <row r="52" spans="1:4" ht="13.5">
      <c r="A52" s="94">
        <v>-6</v>
      </c>
      <c r="B52" s="94" t="s">
        <v>32</v>
      </c>
      <c r="C52" s="96"/>
      <c r="D52" s="95"/>
    </row>
    <row r="53" spans="1:4" ht="14.25">
      <c r="A53" s="94"/>
      <c r="B53" s="97" t="s">
        <v>33</v>
      </c>
      <c r="C53" s="96"/>
      <c r="D53" s="120">
        <v>0</v>
      </c>
    </row>
    <row r="54" spans="1:4" ht="14.25">
      <c r="A54" s="100"/>
      <c r="B54" s="61" t="s">
        <v>34</v>
      </c>
      <c r="C54" s="112"/>
      <c r="D54" s="61"/>
    </row>
    <row r="55" spans="1:4" ht="14.25">
      <c r="A55" s="135" t="s">
        <v>35</v>
      </c>
      <c r="B55" s="135"/>
      <c r="C55" s="135"/>
      <c r="D55" s="135"/>
    </row>
    <row r="56" spans="1:4" ht="13.5">
      <c r="A56" s="94">
        <v>-7</v>
      </c>
      <c r="B56" s="97" t="s">
        <v>36</v>
      </c>
      <c r="C56" s="96"/>
      <c r="D56" s="97"/>
    </row>
    <row r="57" spans="1:4" ht="13.5">
      <c r="A57" s="96"/>
      <c r="B57" s="94"/>
      <c r="C57" s="96"/>
      <c r="D57" s="95"/>
    </row>
    <row r="58" spans="1:4" ht="14.25">
      <c r="A58" s="96"/>
      <c r="B58" s="97" t="s">
        <v>37</v>
      </c>
      <c r="C58" s="115"/>
      <c r="D58" s="61">
        <f>D50</f>
        <v>51039</v>
      </c>
    </row>
    <row r="59" spans="1:4" ht="13.5">
      <c r="A59" s="96"/>
      <c r="B59" s="97"/>
      <c r="C59" s="96"/>
      <c r="D59" s="97"/>
    </row>
    <row r="60" spans="1:4" ht="14.25">
      <c r="A60" s="96" t="s">
        <v>16</v>
      </c>
      <c r="B60" s="97" t="s">
        <v>38</v>
      </c>
      <c r="C60" s="115"/>
      <c r="D60" s="61">
        <v>0</v>
      </c>
    </row>
    <row r="61" spans="1:4" ht="13.5">
      <c r="A61" s="96"/>
      <c r="B61" s="94"/>
      <c r="C61" s="96"/>
      <c r="D61" s="95"/>
    </row>
    <row r="62" spans="1:4" ht="14.25" thickBot="1">
      <c r="A62" s="96"/>
      <c r="B62" s="97" t="s">
        <v>39</v>
      </c>
      <c r="C62" s="96"/>
      <c r="D62" s="104">
        <f>D58+D60</f>
        <v>51039</v>
      </c>
    </row>
    <row r="63" spans="1:4" ht="13.5" thickTop="1">
      <c r="A63" s="105"/>
      <c r="B63" s="106"/>
      <c r="C63" s="107"/>
      <c r="D63" s="106"/>
    </row>
    <row r="64" spans="1:4">
      <c r="A64" s="116"/>
      <c r="B64" s="117"/>
      <c r="C64" s="113"/>
      <c r="D64" s="95"/>
    </row>
    <row r="65" spans="1:4">
      <c r="A65" s="116"/>
      <c r="B65" s="118"/>
      <c r="C65" s="119"/>
      <c r="D65" s="95"/>
    </row>
    <row r="66" spans="1:4">
      <c r="B66" s="62"/>
    </row>
  </sheetData>
  <mergeCells count="8">
    <mergeCell ref="A8:D8"/>
    <mergeCell ref="A51:D51"/>
    <mergeCell ref="A55:D55"/>
    <mergeCell ref="A1:D1"/>
    <mergeCell ref="A2:D2"/>
    <mergeCell ref="A3:D3"/>
    <mergeCell ref="A5:D5"/>
    <mergeCell ref="A7:D7"/>
  </mergeCells>
  <phoneticPr fontId="6" type="noConversion"/>
  <printOptions horizontalCentered="1"/>
  <pageMargins left="0.5" right="0.5" top="0.5" bottom="0.5" header="0.25" footer="0.25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 250</vt:lpstr>
      <vt:lpstr>250-Part B</vt:lpstr>
      <vt:lpstr>'250-Part B'!Print_Area</vt:lpstr>
      <vt:lpstr>'Sch 250'!Print_Area</vt:lpstr>
    </vt:vector>
  </TitlesOfParts>
  <Company>Price Waterhouse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00043288</dc:creator>
  <cp:lastModifiedBy>Kate Bowsher</cp:lastModifiedBy>
  <cp:lastPrinted>2016-04-20T19:33:12Z</cp:lastPrinted>
  <dcterms:created xsi:type="dcterms:W3CDTF">1999-05-11T15:14:36Z</dcterms:created>
  <dcterms:modified xsi:type="dcterms:W3CDTF">2017-04-10T13:59:06Z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