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Q4 2013" sheetId="1" r:id="rId1"/>
  </sheets>
  <externalReferences>
    <externalReference r:id="rId2"/>
    <externalReference r:id="rId3"/>
  </externalReferences>
  <definedNames>
    <definedName name="_1_ST_QTR" localSheetId="0">'Q4 2013'!#REF!</definedName>
    <definedName name="_1_ST_QTR">#REF!</definedName>
    <definedName name="_2_ND_QTR" localSheetId="0">'Q4 2013'!#REF!</definedName>
    <definedName name="_2_ND_QTR">#REF!</definedName>
    <definedName name="_3_RD_QTR" localSheetId="0">'Q4 2013'!#REF!</definedName>
    <definedName name="_3_RD_QTR">#REF!</definedName>
    <definedName name="_4_TH_QTR" localSheetId="0">'Q4 2013'!#REF!</definedName>
    <definedName name="_4_TH_QTR">#REF!</definedName>
    <definedName name="_Order1" hidden="1">255</definedName>
    <definedName name="ANNUAL" localSheetId="0">'Q4 2013'!#REF!</definedName>
    <definedName name="ANNUAL">#REF!</definedName>
    <definedName name="_xlnm.Print_Area" localSheetId="0">'Q4 2013'!$A$1:$M$77</definedName>
  </definedNames>
  <calcPr calcId="145621"/>
</workbook>
</file>

<file path=xl/calcChain.xml><?xml version="1.0" encoding="utf-8"?>
<calcChain xmlns="http://schemas.openxmlformats.org/spreadsheetml/2006/main">
  <c r="M63" i="1" l="1"/>
  <c r="L63" i="1"/>
  <c r="K63" i="1"/>
  <c r="I63" i="1"/>
  <c r="J63" i="1" s="1"/>
  <c r="H63" i="1"/>
  <c r="G63" i="1"/>
  <c r="M51" i="1"/>
  <c r="L51" i="1"/>
  <c r="K51" i="1"/>
  <c r="J51" i="1"/>
  <c r="I51" i="1"/>
  <c r="H51" i="1"/>
  <c r="G51" i="1"/>
  <c r="J43" i="1"/>
  <c r="I43" i="1"/>
  <c r="K42" i="1"/>
  <c r="J36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J35" i="1" s="1"/>
  <c r="I30" i="1"/>
  <c r="I35" i="1" s="1"/>
  <c r="I64" i="1" s="1"/>
  <c r="H30" i="1"/>
  <c r="H35" i="1" s="1"/>
  <c r="H64" i="1" s="1"/>
  <c r="G30" i="1"/>
  <c r="G35" i="1" s="1"/>
  <c r="G64" i="1" s="1"/>
  <c r="K20" i="1"/>
  <c r="J20" i="1"/>
  <c r="L20" i="1" s="1"/>
  <c r="I20" i="1"/>
  <c r="H20" i="1"/>
  <c r="G20" i="1"/>
  <c r="L19" i="1"/>
  <c r="K19" i="1"/>
  <c r="J19" i="1"/>
  <c r="I19" i="1"/>
  <c r="H19" i="1"/>
  <c r="G19" i="1"/>
  <c r="K18" i="1"/>
  <c r="J18" i="1"/>
  <c r="L18" i="1" s="1"/>
  <c r="I18" i="1"/>
  <c r="H18" i="1"/>
  <c r="G18" i="1"/>
  <c r="L17" i="1"/>
  <c r="K17" i="1"/>
  <c r="J17" i="1"/>
  <c r="I17" i="1"/>
  <c r="I21" i="1" s="1"/>
  <c r="H17" i="1"/>
  <c r="H21" i="1" s="1"/>
  <c r="H52" i="1" s="1"/>
  <c r="G17" i="1"/>
  <c r="K16" i="1"/>
  <c r="K21" i="1" s="1"/>
  <c r="L52" i="1" s="1"/>
  <c r="J16" i="1"/>
  <c r="J21" i="1" s="1"/>
  <c r="K52" i="1" s="1"/>
  <c r="I16" i="1"/>
  <c r="H16" i="1"/>
  <c r="G16" i="1"/>
  <c r="G21" i="1" s="1"/>
  <c r="G52" i="1" s="1"/>
  <c r="J7" i="1"/>
  <c r="B76" i="1" s="1"/>
  <c r="J64" i="1" l="1"/>
  <c r="I52" i="1"/>
  <c r="J52" i="1"/>
  <c r="L16" i="1"/>
  <c r="L21" i="1" s="1"/>
  <c r="M52" i="1" s="1"/>
  <c r="J42" i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<sst xmlns="http://schemas.openxmlformats.org/spreadsheetml/2006/main" count="213" uniqueCount="125">
  <si>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</si>
  <si>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</si>
  <si>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Q4 2013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</si>
  <si>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</si>
  <si>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</si>
  <si>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</si>
  <si>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</si>
  <si>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</si>
  <si>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</si>
  <si>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</si>
  <si>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</si>
  <si>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2500 LOU MENK DR</t>
  </si>
  <si>
    <t>DATE :</t>
  </si>
  <si>
    <t>AMENDED: NO</t>
  </si>
  <si>
    <t>FT. WORTH, TEXAS 76131-2828</t>
  </si>
  <si>
    <t>4th Quarter</t>
  </si>
  <si>
    <t>YEAR: 2013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</si>
  <si>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</si>
  <si>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</si>
  <si>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</si>
  <si>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</si>
  <si>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</si>
  <si>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</si>
  <si>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</si>
  <si>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</si>
  <si>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</si>
  <si>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</si>
  <si>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</si>
  <si>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</si>
  <si>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</si>
  <si>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</si>
  <si>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</si>
  <si>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</si>
  <si>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</si>
  <si>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</si>
  <si>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</si>
  <si>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</si>
  <si>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</si>
  <si>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</si>
  <si>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</si>
  <si>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</si>
  <si>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</si>
  <si>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</si>
  <si>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</si>
  <si>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</si>
  <si>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</si>
  <si>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</si>
  <si>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</si>
  <si>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</si>
  <si>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</si>
  <si>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</si>
  <si>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</si>
  <si>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</si>
  <si>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</si>
  <si>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</si>
  <si>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</si>
  <si>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</si>
  <si>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</si>
  <si>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</si>
  <si>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</si>
  <si>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</si>
  <si>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</si>
  <si>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</si>
  <si>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</si>
  <si>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</si>
  <si>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</si>
  <si>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</si>
  <si>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</si>
  <si>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</si>
  <si>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</si>
  <si>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</si>
  <si>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</si>
  <si>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</si>
  <si>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</si>
  <si>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</si>
  <si>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</si>
  <si>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</si>
  <si>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</si>
  <si>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</si>
  <si>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</si>
  <si>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</si>
  <si>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</si>
  <si>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</si>
  <si>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</si>
  <si>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</si>
  <si>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</si>
  <si>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</si>
  <si>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</si>
  <si>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</si>
  <si>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</si>
  <si>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</si>
  <si>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</si>
  <si>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</si>
  <si>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</si>
  <si>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</si>
  <si>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</si>
  <si>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</si>
  <si>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</si>
  <si>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</si>
  <si>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</si>
  <si>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</si>
  <si>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</si>
  <si>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</si>
  <si>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</si>
  <si>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</si>
  <si>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</si>
  <si>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</si>
  <si>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</si>
  <si>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</si>
  <si>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</si>
  <si>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</si>
  <si>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</si>
  <si>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</si>
  <si>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</si>
  <si>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</si>
  <si>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</si>
  <si>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</si>
  <si>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</si>
  <si>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</si>
  <si>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</si>
  <si>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</si>
  <si>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>Signature:</t>
  </si>
  <si>
    <t>Phone No.</t>
  </si>
  <si>
    <t>(817) 352-3475</t>
  </si>
  <si>
    <t>/s/ Beth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</si>
</sst>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Protection="1">
      <protection locked="0"/>
    </xf>
    <xf numFmtId="37" fontId="5" fillId="0" borderId="7" xfId="0" applyNumberFormat="1" applyFont="1" applyBorder="1" applyProtection="1">
      <protection locked="0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ge%20AB%20Downloads/2013%20Wage%20Form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2013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1st Q"/>
      <sheetName val="April"/>
      <sheetName val="May"/>
      <sheetName val="June"/>
      <sheetName val="2nd Q"/>
      <sheetName val="July"/>
      <sheetName val="August"/>
      <sheetName val="September"/>
      <sheetName val="3rd Q"/>
      <sheetName val="October"/>
      <sheetName val="November"/>
      <sheetName val="December"/>
      <sheetName val="4th Q"/>
      <sheetName val="YTD"/>
    </sheetNames>
    <sheetDataSet>
      <sheetData sheetId="0"/>
      <sheetData sheetId="1"/>
      <sheetData sheetId="2"/>
      <sheetData sheetId="3">
        <row r="10">
          <cell r="B10">
            <v>1800</v>
          </cell>
        </row>
      </sheetData>
      <sheetData sheetId="4"/>
      <sheetData sheetId="5"/>
      <sheetData sheetId="6"/>
      <sheetData sheetId="7">
        <row r="10">
          <cell r="B10">
            <v>1803</v>
          </cell>
        </row>
      </sheetData>
      <sheetData sheetId="8"/>
      <sheetData sheetId="9"/>
      <sheetData sheetId="10"/>
      <sheetData sheetId="11">
        <row r="10">
          <cell r="B10">
            <v>1824</v>
          </cell>
        </row>
      </sheetData>
      <sheetData sheetId="12"/>
      <sheetData sheetId="13"/>
      <sheetData sheetId="14"/>
      <sheetData sheetId="15">
        <row r="10">
          <cell r="B10">
            <v>1852.3333333333333</v>
          </cell>
          <cell r="C10">
            <v>1855</v>
          </cell>
          <cell r="D10">
            <v>1096792</v>
          </cell>
          <cell r="E10">
            <v>0</v>
          </cell>
          <cell r="F10">
            <v>0</v>
          </cell>
          <cell r="H10">
            <v>51455717</v>
          </cell>
          <cell r="I10">
            <v>0</v>
          </cell>
          <cell r="J10">
            <v>0</v>
          </cell>
        </row>
        <row r="30">
          <cell r="B30">
            <v>3998.3333333333335</v>
          </cell>
          <cell r="C30">
            <v>4041.6666666666661</v>
          </cell>
          <cell r="D30">
            <v>2218512</v>
          </cell>
          <cell r="E30">
            <v>75435</v>
          </cell>
          <cell r="F30">
            <v>112123</v>
          </cell>
          <cell r="H30">
            <v>75427754</v>
          </cell>
          <cell r="I30">
            <v>2870072</v>
          </cell>
          <cell r="J30">
            <v>3027554</v>
          </cell>
        </row>
        <row r="52">
          <cell r="B52">
            <v>9182.0000000000018</v>
          </cell>
          <cell r="C52">
            <v>9434</v>
          </cell>
          <cell r="D52">
            <v>3927884</v>
          </cell>
          <cell r="E52">
            <v>942695</v>
          </cell>
          <cell r="F52">
            <v>1310801</v>
          </cell>
          <cell r="H52">
            <v>113332712</v>
          </cell>
          <cell r="I52">
            <v>38841070</v>
          </cell>
          <cell r="J52">
            <v>31726495</v>
          </cell>
        </row>
        <row r="77">
          <cell r="B77">
            <v>7692.333333333333</v>
          </cell>
          <cell r="C77">
            <v>7821.666666666667</v>
          </cell>
          <cell r="D77">
            <v>3608697</v>
          </cell>
          <cell r="E77">
            <v>477967</v>
          </cell>
          <cell r="F77">
            <v>599077</v>
          </cell>
          <cell r="H77">
            <v>102605382</v>
          </cell>
          <cell r="I77">
            <v>20304508</v>
          </cell>
          <cell r="J77">
            <v>16614019</v>
          </cell>
        </row>
        <row r="102">
          <cell r="B102">
            <v>1785.6666666666665</v>
          </cell>
          <cell r="C102">
            <v>1808</v>
          </cell>
          <cell r="D102">
            <v>551941</v>
          </cell>
          <cell r="E102">
            <v>84354</v>
          </cell>
          <cell r="F102">
            <v>88073</v>
          </cell>
          <cell r="H102">
            <v>27285659</v>
          </cell>
          <cell r="I102">
            <v>3716819</v>
          </cell>
          <cell r="J102">
            <v>3885767</v>
          </cell>
        </row>
        <row r="134">
          <cell r="B134">
            <v>19010.333333333332</v>
          </cell>
          <cell r="C134">
            <v>19502.333333333332</v>
          </cell>
          <cell r="D134">
            <v>7499798</v>
          </cell>
          <cell r="E134">
            <v>9876508</v>
          </cell>
          <cell r="F134">
            <v>1159044</v>
          </cell>
          <cell r="G134">
            <v>2474360</v>
          </cell>
        </row>
        <row r="167">
          <cell r="B167">
            <v>311384139</v>
          </cell>
          <cell r="C167">
            <v>31635426</v>
          </cell>
          <cell r="D167">
            <v>110147521</v>
          </cell>
          <cell r="F167">
            <v>137446295</v>
          </cell>
          <cell r="G167">
            <v>2902264</v>
          </cell>
          <cell r="H167">
            <v>902797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7"/>
  <sheetViews>
    <sheetView showGridLines="0" tabSelected="1" defaultGridColor="0" colorId="45" zoomScale="110" zoomScaleNormal="110" zoomScaleSheetLayoutView="100" workbookViewId="0">
      <selection activeCell="G76" sqref="G76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41669.724866666664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f>+'[1]4th Q'!B10</f>
        <v>1852.3333333333333</v>
      </c>
      <c r="H16" s="18">
        <f>+'[1]4th Q'!C10</f>
        <v>1855</v>
      </c>
      <c r="I16" s="18">
        <f>+'[1]4th Q'!D10</f>
        <v>1096792</v>
      </c>
      <c r="J16" s="18">
        <f>+'[1]4th Q'!E10</f>
        <v>0</v>
      </c>
      <c r="K16" s="18">
        <f>+'[1]4th Q'!F10</f>
        <v>0</v>
      </c>
      <c r="L16" s="2">
        <f>I16+J16+K16</f>
        <v>1096792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f>+'[1]4th Q'!B30</f>
        <v>3998.3333333333335</v>
      </c>
      <c r="H17" s="18">
        <f>+'[1]4th Q'!C30</f>
        <v>4041.6666666666661</v>
      </c>
      <c r="I17" s="18">
        <f>+'[1]4th Q'!D30</f>
        <v>2218512</v>
      </c>
      <c r="J17" s="18">
        <f>+'[1]4th Q'!E30</f>
        <v>75435</v>
      </c>
      <c r="K17" s="18">
        <f>+'[1]4th Q'!F30</f>
        <v>112123</v>
      </c>
      <c r="L17" s="2">
        <f>I17+J17+K17</f>
        <v>2406070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f>+'[1]4th Q'!B52</f>
        <v>9182.0000000000018</v>
      </c>
      <c r="H18" s="18">
        <f>+'[1]4th Q'!C52</f>
        <v>9434</v>
      </c>
      <c r="I18" s="18">
        <f>+'[1]4th Q'!D52</f>
        <v>3927884</v>
      </c>
      <c r="J18" s="18">
        <f>+'[1]4th Q'!E52</f>
        <v>942695</v>
      </c>
      <c r="K18" s="18">
        <f>+'[1]4th Q'!F52</f>
        <v>1310801</v>
      </c>
      <c r="L18" s="2">
        <f>I18+J18+K18</f>
        <v>6181380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f>+'[1]4th Q'!B77</f>
        <v>7692.333333333333</v>
      </c>
      <c r="H19" s="18">
        <f>+'[1]4th Q'!C77</f>
        <v>7821.666666666667</v>
      </c>
      <c r="I19" s="18">
        <f>+'[1]4th Q'!D77</f>
        <v>3608697</v>
      </c>
      <c r="J19" s="18">
        <f>+'[1]4th Q'!E77</f>
        <v>477967</v>
      </c>
      <c r="K19" s="18">
        <f>+'[1]4th Q'!F77</f>
        <v>599077</v>
      </c>
      <c r="L19" s="2">
        <f>I19+J19+K19</f>
        <v>4685741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19">
        <f>+'[1]4th Q'!B102</f>
        <v>1785.6666666666665</v>
      </c>
      <c r="H20" s="19">
        <f>+'[1]4th Q'!C102</f>
        <v>1808</v>
      </c>
      <c r="I20" s="19">
        <f>+'[1]4th Q'!D102</f>
        <v>551941</v>
      </c>
      <c r="J20" s="19">
        <f>+'[1]4th Q'!E102</f>
        <v>84354</v>
      </c>
      <c r="K20" s="19">
        <f>+'[1]4th Q'!F102</f>
        <v>88073</v>
      </c>
      <c r="L20" s="20">
        <f>I20+J20+K20</f>
        <v>724368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1">
        <f>ROUNDDOWN(SUM(G16:G20),0)</f>
        <v>24510</v>
      </c>
      <c r="H21" s="21">
        <f>ROUNDUP(SUM(H16:H20),0)</f>
        <v>24961</v>
      </c>
      <c r="I21" s="21">
        <f t="shared" ref="I21:L21" si="0">ROUND(SUM(I16:I20),0)</f>
        <v>11403826</v>
      </c>
      <c r="J21" s="21">
        <f t="shared" si="0"/>
        <v>1580451</v>
      </c>
      <c r="K21" s="21">
        <f t="shared" si="0"/>
        <v>2110074</v>
      </c>
      <c r="L21" s="21">
        <f t="shared" si="0"/>
        <v>15094351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4" t="s">
        <v>20</v>
      </c>
      <c r="H25" s="24" t="s">
        <v>21</v>
      </c>
      <c r="I25" s="25"/>
      <c r="J25" s="25"/>
      <c r="K25" s="3"/>
      <c r="L25" s="3"/>
      <c r="M25" s="23"/>
    </row>
    <row r="26" spans="1:13" x14ac:dyDescent="0.2">
      <c r="A26" s="3"/>
      <c r="B26" s="6"/>
      <c r="C26" s="6"/>
      <c r="D26" s="6"/>
      <c r="E26" s="6"/>
      <c r="F26" s="6"/>
      <c r="G26" s="26" t="s">
        <v>24</v>
      </c>
      <c r="H26" s="26" t="s">
        <v>25</v>
      </c>
      <c r="I26" s="26" t="s">
        <v>26</v>
      </c>
      <c r="J26" s="26" t="s">
        <v>61</v>
      </c>
      <c r="K26" s="3"/>
      <c r="L26" s="3"/>
      <c r="M26" s="23"/>
    </row>
    <row r="27" spans="1:13" x14ac:dyDescent="0.2">
      <c r="A27" s="3"/>
      <c r="B27" s="6"/>
      <c r="C27" s="6"/>
      <c r="D27" s="6"/>
      <c r="E27" s="6"/>
      <c r="F27" s="6"/>
      <c r="G27" s="26" t="s">
        <v>31</v>
      </c>
      <c r="H27" s="26" t="s">
        <v>62</v>
      </c>
      <c r="I27" s="26" t="s">
        <v>33</v>
      </c>
      <c r="J27" s="26" t="s">
        <v>63</v>
      </c>
      <c r="K27" s="3"/>
      <c r="L27" s="3"/>
      <c r="M27" s="23"/>
    </row>
    <row r="28" spans="1:13" x14ac:dyDescent="0.2">
      <c r="A28" s="3"/>
      <c r="B28" s="6"/>
      <c r="C28" s="6"/>
      <c r="D28" s="6"/>
      <c r="E28" s="6"/>
      <c r="F28" s="6"/>
      <c r="G28" s="27" t="s">
        <v>37</v>
      </c>
      <c r="H28" s="27" t="s">
        <v>38</v>
      </c>
      <c r="I28" s="27" t="s">
        <v>39</v>
      </c>
      <c r="J28" s="27" t="s">
        <v>40</v>
      </c>
      <c r="K28" s="3"/>
      <c r="L28" s="3"/>
      <c r="M28" s="23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3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f>+'[1]4th Q'!H10/1000</f>
        <v>51455.716999999997</v>
      </c>
      <c r="H30" s="18">
        <f>+'[1]4th Q'!I10/1000</f>
        <v>0</v>
      </c>
      <c r="I30" s="18">
        <f>+'[1]4th Q'!J10/1000</f>
        <v>0</v>
      </c>
      <c r="J30" s="2">
        <f>G30+H30+I30</f>
        <v>51455.716999999997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f>+'[1]4th Q'!H30/1000</f>
        <v>75427.754000000001</v>
      </c>
      <c r="H31" s="18">
        <f>+'[1]4th Q'!I30/1000</f>
        <v>2870.0720000000001</v>
      </c>
      <c r="I31" s="18">
        <f>+'[1]4th Q'!J30/1000</f>
        <v>3027.5540000000001</v>
      </c>
      <c r="J31" s="2">
        <f>G31+H31+I31</f>
        <v>81325.38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f>+'[1]4th Q'!H52/1000</f>
        <v>113332.712</v>
      </c>
      <c r="H32" s="18">
        <f>+'[1]4th Q'!I52/1000</f>
        <v>38841.07</v>
      </c>
      <c r="I32" s="18">
        <f>+'[1]4th Q'!J52/1000</f>
        <v>31726.494999999999</v>
      </c>
      <c r="J32" s="2">
        <f>G32+H32+I32</f>
        <v>183900.277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f>+'[1]4th Q'!H77/1000</f>
        <v>102605.382</v>
      </c>
      <c r="H33" s="18">
        <f>+'[1]4th Q'!I77/1000</f>
        <v>20304.508000000002</v>
      </c>
      <c r="I33" s="18">
        <f>+'[1]4th Q'!J77/1000</f>
        <v>16614.019</v>
      </c>
      <c r="J33" s="2">
        <f>G33+H33+I33</f>
        <v>139523.90899999999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19">
        <f>+'[1]4th Q'!H102/1000</f>
        <v>27285.659</v>
      </c>
      <c r="H34" s="19">
        <f>+'[1]4th Q'!I102/1000</f>
        <v>3716.819</v>
      </c>
      <c r="I34" s="19">
        <f>+'[1]4th Q'!J102/1000</f>
        <v>3885.7669999999998</v>
      </c>
      <c r="J34" s="20">
        <f>G34+H34+I34</f>
        <v>34888.244999999995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1">
        <f>ROUNDUP(SUM(G30:G34),0)</f>
        <v>370108</v>
      </c>
      <c r="H35" s="21">
        <f>ROUNDUP(SUM(H30:H34),0)</f>
        <v>65733</v>
      </c>
      <c r="I35" s="21">
        <f t="shared" ref="I35" si="1">ROUND(SUM(I30:I34),0)</f>
        <v>55254</v>
      </c>
      <c r="J35" s="21">
        <f>ROUNDDOWN(SUM(J30:J34),0)</f>
        <v>491093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Q4 2013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41669.724866666664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Q4 2013</v>
      </c>
      <c r="J43" s="6" t="str">
        <f>J8</f>
        <v>YEAR: 2013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5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6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6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7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19">
        <f>+'[1]4th Q'!B134</f>
        <v>19010.333333333332</v>
      </c>
      <c r="H51" s="19">
        <f>+'[1]4th Q'!C134</f>
        <v>19502.333333333332</v>
      </c>
      <c r="I51" s="19">
        <f>+'[1]4th Q'!D134</f>
        <v>7499798</v>
      </c>
      <c r="J51" s="19">
        <f>+'[1]4th Q'!E134</f>
        <v>9876508</v>
      </c>
      <c r="K51" s="19">
        <f>+'[1]4th Q'!F134</f>
        <v>1159044</v>
      </c>
      <c r="L51" s="19">
        <f>+'[1]4th Q'!G134</f>
        <v>2474360</v>
      </c>
      <c r="M51" s="20">
        <f>L51+K51+J51</f>
        <v>13509912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1">
        <f>G21+G51</f>
        <v>43520.333333333328</v>
      </c>
      <c r="H52" s="21">
        <f>H21+H51</f>
        <v>44463.333333333328</v>
      </c>
      <c r="I52" s="21">
        <f>I21+I51</f>
        <v>18903624</v>
      </c>
      <c r="J52" s="21">
        <f>I21+J51</f>
        <v>21280334</v>
      </c>
      <c r="K52" s="21">
        <f>J21+K51</f>
        <v>2739495</v>
      </c>
      <c r="L52" s="21">
        <f>K21+L51</f>
        <v>4584434</v>
      </c>
      <c r="M52" s="21">
        <f>L21+M51</f>
        <v>28604263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8" t="s">
        <v>83</v>
      </c>
      <c r="J53" s="28" t="s">
        <v>83</v>
      </c>
      <c r="K53" s="28" t="s">
        <v>84</v>
      </c>
      <c r="L53" s="28" t="s">
        <v>85</v>
      </c>
      <c r="M53" s="28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8" t="s">
        <v>87</v>
      </c>
      <c r="J54" s="28" t="s">
        <v>87</v>
      </c>
      <c r="K54" s="28" t="s">
        <v>87</v>
      </c>
      <c r="L54" s="28" t="s">
        <v>87</v>
      </c>
      <c r="M54" s="28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8" t="s">
        <v>88</v>
      </c>
      <c r="J55" s="28" t="s">
        <v>89</v>
      </c>
      <c r="K55" s="28" t="s">
        <v>90</v>
      </c>
      <c r="L55" s="28" t="s">
        <v>91</v>
      </c>
      <c r="M55" s="28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29" t="s">
        <v>93</v>
      </c>
      <c r="M57" s="30"/>
    </row>
    <row r="58" spans="1:13" x14ac:dyDescent="0.2">
      <c r="A58" s="6"/>
      <c r="B58" s="6"/>
      <c r="C58" s="6"/>
      <c r="D58" s="6"/>
      <c r="E58" s="6"/>
      <c r="F58" s="6"/>
      <c r="G58" s="25"/>
      <c r="H58" s="25"/>
      <c r="I58" s="24" t="s">
        <v>70</v>
      </c>
      <c r="J58" s="25"/>
      <c r="K58" s="25"/>
      <c r="L58" s="25"/>
      <c r="M58" s="24" t="s">
        <v>94</v>
      </c>
    </row>
    <row r="59" spans="1:13" x14ac:dyDescent="0.2">
      <c r="A59" s="6"/>
      <c r="B59" s="6"/>
      <c r="C59" s="6"/>
      <c r="D59" s="6"/>
      <c r="E59" s="6"/>
      <c r="F59" s="6"/>
      <c r="G59" s="31"/>
      <c r="H59" s="31"/>
      <c r="I59" s="26" t="s">
        <v>72</v>
      </c>
      <c r="J59" s="31"/>
      <c r="K59" s="31"/>
      <c r="L59" s="31"/>
      <c r="M59" s="26" t="s">
        <v>95</v>
      </c>
    </row>
    <row r="60" spans="1:13" x14ac:dyDescent="0.2">
      <c r="A60" s="6"/>
      <c r="B60" s="6"/>
      <c r="C60" s="6"/>
      <c r="D60" s="6"/>
      <c r="E60" s="6"/>
      <c r="F60" s="6"/>
      <c r="G60" s="26" t="s">
        <v>74</v>
      </c>
      <c r="H60" s="26" t="s">
        <v>21</v>
      </c>
      <c r="I60" s="26" t="s">
        <v>75</v>
      </c>
      <c r="J60" s="26" t="s">
        <v>61</v>
      </c>
      <c r="K60" s="26" t="s">
        <v>73</v>
      </c>
      <c r="L60" s="26" t="s">
        <v>96</v>
      </c>
      <c r="M60" s="26" t="s">
        <v>97</v>
      </c>
    </row>
    <row r="61" spans="1:13" x14ac:dyDescent="0.2">
      <c r="A61" s="6"/>
      <c r="B61" s="6"/>
      <c r="C61" s="6"/>
      <c r="D61" s="6"/>
      <c r="E61" s="6"/>
      <c r="F61" s="6"/>
      <c r="G61" s="27" t="s">
        <v>26</v>
      </c>
      <c r="H61" s="27" t="s">
        <v>40</v>
      </c>
      <c r="I61" s="27" t="s">
        <v>98</v>
      </c>
      <c r="J61" s="27" t="s">
        <v>63</v>
      </c>
      <c r="K61" s="27" t="s">
        <v>99</v>
      </c>
      <c r="L61" s="27" t="s">
        <v>100</v>
      </c>
      <c r="M61" s="27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19">
        <f>+'[1]4th Q'!B167/1000</f>
        <v>311384.13900000002</v>
      </c>
      <c r="H63" s="19">
        <f>+'[1]4th Q'!C167/1000</f>
        <v>31635.425999999999</v>
      </c>
      <c r="I63" s="19">
        <f>+'[1]4th Q'!D167/1000</f>
        <v>110147.52099999999</v>
      </c>
      <c r="J63" s="20">
        <f>I63+H63+G63</f>
        <v>453167.08600000001</v>
      </c>
      <c r="K63" s="19">
        <f>+'[1]4th Q'!F167</f>
        <v>137446295</v>
      </c>
      <c r="L63" s="19">
        <f>+'[1]4th Q'!G167</f>
        <v>2902264</v>
      </c>
      <c r="M63" s="19">
        <f>+'[1]4th Q'!H167</f>
        <v>902797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1">
        <f>G35+G63</f>
        <v>681492.13899999997</v>
      </c>
      <c r="H64" s="21">
        <f>H35+H63</f>
        <v>97368.426000000007</v>
      </c>
      <c r="I64" s="21">
        <f>I35+I63</f>
        <v>165401.52100000001</v>
      </c>
      <c r="J64" s="21">
        <f>J35+J63</f>
        <v>944260.08600000001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8" t="s">
        <v>106</v>
      </c>
      <c r="H65" s="28" t="s">
        <v>107</v>
      </c>
      <c r="I65" s="28" t="s">
        <v>108</v>
      </c>
      <c r="J65" s="28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8" t="s">
        <v>87</v>
      </c>
      <c r="H66" s="28" t="s">
        <v>87</v>
      </c>
      <c r="I66" s="28" t="s">
        <v>87</v>
      </c>
      <c r="J66" s="28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8" t="s">
        <v>110</v>
      </c>
      <c r="H67" s="28" t="s">
        <v>111</v>
      </c>
      <c r="I67" s="28" t="s">
        <v>112</v>
      </c>
      <c r="J67" s="28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2" t="s">
        <v>120</v>
      </c>
      <c r="B76" s="33">
        <f ca="1">+J7</f>
        <v>41669.724866666664</v>
      </c>
      <c r="C76" s="3"/>
      <c r="D76" s="3"/>
      <c r="E76" s="32" t="s">
        <v>121</v>
      </c>
      <c r="F76" s="34"/>
      <c r="G76" s="34" t="s">
        <v>124</v>
      </c>
      <c r="H76" s="34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2" t="s">
        <v>122</v>
      </c>
      <c r="F77" s="34"/>
      <c r="G77" s="34" t="s">
        <v>123</v>
      </c>
      <c r="H77" s="3"/>
      <c r="I77" s="3"/>
      <c r="J77" s="3"/>
      <c r="K77" s="3"/>
      <c r="L77" s="3"/>
      <c r="M77" s="3"/>
    </row>
  </sheetData>
  <printOptions horizontalCentered="1"/>
  <pageMargins left="0.28299999999999997" right="0.3" top="0.75" bottom="0.5" header="0.5" footer="0.5"/>
  <pageSetup scale="98" orientation="landscape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 2013</vt:lpstr>
      <vt:lpstr>'Q4 2013'!Print_Area</vt:lpstr>
    </vt:vector>
  </TitlesOfParts>
  <Company>BNSF Railway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Stanton Parker</dc:creator>
  <cp:lastModifiedBy>Stanton Parker</cp:lastModifiedBy>
  <dcterms:created xsi:type="dcterms:W3CDTF">2014-01-30T23:23:14Z</dcterms:created>
  <dcterms:modified xsi:type="dcterms:W3CDTF">2014-01-30T23:24:20Z</dcterms:modified>
</cp:coreProperties>
</file>