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Q3 2014" sheetId="1" r:id="rId1"/>
  </sheets>
  <externalReferences>
    <externalReference r:id="rId2"/>
    <externalReference r:id="rId3"/>
    <externalReference r:id="rId4"/>
  </externalReferences>
  <definedNames>
    <definedName name="_1_ST_QTR">#REF!</definedName>
    <definedName name="_2_ND_QTR">#REF!</definedName>
    <definedName name="_3_RD_QTR">#REF!</definedName>
    <definedName name="_4_TH_QTR">#REF!</definedName>
    <definedName name="_Order1" hidden="1">255</definedName>
    <definedName name="ANNUAL">#REF!</definedName>
  </definedNames>
  <calcPr calcId="145621"/>
</workbook>
</file>

<file path=xl/calcChain.xml><?xml version="1.0" encoding="utf-8"?>
<calcChain xmlns="http://schemas.openxmlformats.org/spreadsheetml/2006/main">
  <c r="M63" i="1" l="1"/>
  <c r="L63" i="1"/>
  <c r="K63" i="1"/>
  <c r="I63" i="1"/>
  <c r="J63" i="1" s="1"/>
  <c r="H63" i="1"/>
  <c r="G63" i="1"/>
  <c r="M51" i="1"/>
  <c r="L51" i="1"/>
  <c r="K51" i="1"/>
  <c r="J51" i="1"/>
  <c r="I51" i="1"/>
  <c r="H51" i="1"/>
  <c r="G51" i="1"/>
  <c r="J43" i="1"/>
  <c r="I43" i="1"/>
  <c r="K42" i="1"/>
  <c r="J36" i="1"/>
  <c r="J34" i="1"/>
  <c r="I34" i="1"/>
  <c r="H34" i="1"/>
  <c r="G34" i="1"/>
  <c r="J33" i="1"/>
  <c r="I33" i="1"/>
  <c r="H33" i="1"/>
  <c r="G33" i="1"/>
  <c r="J32" i="1"/>
  <c r="I32" i="1"/>
  <c r="H32" i="1"/>
  <c r="G32" i="1"/>
  <c r="J31" i="1"/>
  <c r="I31" i="1"/>
  <c r="H31" i="1"/>
  <c r="G31" i="1"/>
  <c r="J30" i="1"/>
  <c r="J35" i="1" s="1"/>
  <c r="I30" i="1"/>
  <c r="I35" i="1" s="1"/>
  <c r="I64" i="1" s="1"/>
  <c r="H30" i="1"/>
  <c r="H35" i="1" s="1"/>
  <c r="H64" i="1" s="1"/>
  <c r="G30" i="1"/>
  <c r="G35" i="1" s="1"/>
  <c r="G64" i="1" s="1"/>
  <c r="K20" i="1"/>
  <c r="J20" i="1"/>
  <c r="I20" i="1"/>
  <c r="L20" i="1" s="1"/>
  <c r="H20" i="1"/>
  <c r="G20" i="1"/>
  <c r="L19" i="1"/>
  <c r="K19" i="1"/>
  <c r="J19" i="1"/>
  <c r="I19" i="1"/>
  <c r="H19" i="1"/>
  <c r="G19" i="1"/>
  <c r="K18" i="1"/>
  <c r="J18" i="1"/>
  <c r="I18" i="1"/>
  <c r="L18" i="1" s="1"/>
  <c r="H18" i="1"/>
  <c r="G18" i="1"/>
  <c r="L17" i="1"/>
  <c r="K17" i="1"/>
  <c r="J17" i="1"/>
  <c r="I17" i="1"/>
  <c r="I21" i="1" s="1"/>
  <c r="H17" i="1"/>
  <c r="H21" i="1" s="1"/>
  <c r="H52" i="1" s="1"/>
  <c r="G17" i="1"/>
  <c r="K16" i="1"/>
  <c r="K21" i="1" s="1"/>
  <c r="L52" i="1" s="1"/>
  <c r="J16" i="1"/>
  <c r="J21" i="1" s="1"/>
  <c r="K52" i="1" s="1"/>
  <c r="I16" i="1"/>
  <c r="L16" i="1" s="1"/>
  <c r="H16" i="1"/>
  <c r="G16" i="1"/>
  <c r="G21" i="1" s="1"/>
  <c r="G52" i="1" s="1"/>
  <c r="J7" i="1"/>
  <c r="B76" i="1" s="1"/>
  <c r="J64" i="1" l="1"/>
  <c r="L21" i="1"/>
  <c r="M52" i="1" s="1"/>
  <c r="I52" i="1"/>
  <c r="J52" i="1"/>
  <c r="J42" i="1"/>
</calcChain>
</file>

<file path=xl/sharedStrings.xml><?xml version="1.0" encoding="utf-8"?>
<sst xmlns="http://schemas.openxmlformats.org/spreadsheetml/2006/main" count="213" uniqueCount="125">
  <si>
    <t>SURFACE TRANSPORTATION BOARD</t>
  </si>
  <si>
    <t>FORM: WAGE -</t>
  </si>
  <si>
    <t>Q3 2014</t>
  </si>
  <si>
    <t xml:space="preserve"> -FORM: A    PAGE: 1</t>
  </si>
  <si>
    <t>OFFICE OF ECONOMICS, ENVIRONMENTAL ANALYSIS, &amp; ADMINISTRATION</t>
  </si>
  <si>
    <t>REPORT OF RAILROAD EMPLOYEES, SERVICE AND COMPENSATION</t>
  </si>
  <si>
    <t>12TH AND CONSTITUTION AVE, ROOM 3328</t>
  </si>
  <si>
    <t>(COMPUTER FACSIMILE FORM 3120)</t>
  </si>
  <si>
    <t>WASHINGTON,DC 20423</t>
  </si>
  <si>
    <t>BURLINGTON NORTHERN SANTA FE</t>
  </si>
  <si>
    <t>SCAC CODE BNSF RAILROAD REPORT NO RC130500</t>
  </si>
  <si>
    <t>2500 LOU MENK DR</t>
  </si>
  <si>
    <t>DATE :</t>
  </si>
  <si>
    <t>AMENDED: NO</t>
  </si>
  <si>
    <t>FT. WORTH, TEXAS 76131-2828</t>
  </si>
  <si>
    <t>3rd Quarter</t>
  </si>
  <si>
    <t>YEAR: 2014</t>
  </si>
  <si>
    <t>SERVICE HOURS</t>
  </si>
  <si>
    <t>AVERAGE NO.</t>
  </si>
  <si>
    <t>AVG NO EMPL</t>
  </si>
  <si>
    <t>TIME WORKED</t>
  </si>
  <si>
    <t>OVERTIME</t>
  </si>
  <si>
    <t>EMPLOYEES</t>
  </si>
  <si>
    <t>RECEIVING</t>
  </si>
  <si>
    <t>AND PAID</t>
  </si>
  <si>
    <t>PAID AT</t>
  </si>
  <si>
    <t>TIME PAID</t>
  </si>
  <si>
    <t>GROUP</t>
  </si>
  <si>
    <t>REPORTING GROUP</t>
  </si>
  <si>
    <t>FOR</t>
  </si>
  <si>
    <t>PAY DURING</t>
  </si>
  <si>
    <t>AT STRAIGHT</t>
  </si>
  <si>
    <t xml:space="preserve">PUNITIVE </t>
  </si>
  <si>
    <t>BUT NOT</t>
  </si>
  <si>
    <t>TOTAL TIME</t>
  </si>
  <si>
    <t>NO.</t>
  </si>
  <si>
    <t>PERIOD</t>
  </si>
  <si>
    <t>TIME RATES</t>
  </si>
  <si>
    <t>RATES</t>
  </si>
  <si>
    <t>WORKED</t>
  </si>
  <si>
    <t>PAID</t>
  </si>
  <si>
    <t>(1)</t>
  </si>
  <si>
    <t>(2)</t>
  </si>
  <si>
    <t>(3)</t>
  </si>
  <si>
    <t>(4)</t>
  </si>
  <si>
    <t>(5)</t>
  </si>
  <si>
    <t>(6)</t>
  </si>
  <si>
    <t>(7)</t>
  </si>
  <si>
    <t>100</t>
  </si>
  <si>
    <t>EXECUTIVES, OFFICIALS &amp; STAFF ASST.</t>
  </si>
  <si>
    <t>200</t>
  </si>
  <si>
    <t>PROFESSIONAL AND ADMINISTRATIVE</t>
  </si>
  <si>
    <t>300</t>
  </si>
  <si>
    <t>MAINTENANCE OF WAY AND STRUCTURES</t>
  </si>
  <si>
    <t>400</t>
  </si>
  <si>
    <t>MAINTENANCE OF EQUIPMENT &amp; STORES</t>
  </si>
  <si>
    <t>500</t>
  </si>
  <si>
    <t>TRANSPORTATION (OTHER THAN/TRN-ENG)</t>
  </si>
  <si>
    <t>550</t>
  </si>
  <si>
    <t>TOTAL OF ABOVE GROUPS</t>
  </si>
  <si>
    <t>COMPENSATION (THOUSANDS)</t>
  </si>
  <si>
    <t>TOTAL</t>
  </si>
  <si>
    <t>PUNITIVE</t>
  </si>
  <si>
    <t>COMPENSATION</t>
  </si>
  <si>
    <t>(8)</t>
  </si>
  <si>
    <t>(9)</t>
  </si>
  <si>
    <t>(10)</t>
  </si>
  <si>
    <t>(11)</t>
  </si>
  <si>
    <t xml:space="preserve"> -FORM: B    PAGE: 2</t>
  </si>
  <si>
    <t xml:space="preserve">STRAIGHT </t>
  </si>
  <si>
    <t>CONSTRUCTIVE</t>
  </si>
  <si>
    <t>TIME</t>
  </si>
  <si>
    <t>ALLOWANCES,</t>
  </si>
  <si>
    <t>ACTUALLY</t>
  </si>
  <si>
    <t>STRAIGHT</t>
  </si>
  <si>
    <t>VACATIONS,</t>
  </si>
  <si>
    <t>SERVICE</t>
  </si>
  <si>
    <t>HOLIDAYS, ETC</t>
  </si>
  <si>
    <t>HOURS</t>
  </si>
  <si>
    <t>600</t>
  </si>
  <si>
    <t>TRANSPORTATION (TRAIN AND ENGINE)</t>
  </si>
  <si>
    <t>700</t>
  </si>
  <si>
    <t>TOTAL ALL GROUPS (*)</t>
  </si>
  <si>
    <t>*FORM A COL4</t>
  </si>
  <si>
    <t>*FORM A COL5</t>
  </si>
  <si>
    <t>*FORM A COL6</t>
  </si>
  <si>
    <t>*FORM A COL7</t>
  </si>
  <si>
    <t>PLUS FORM B</t>
  </si>
  <si>
    <t>COL 4</t>
  </si>
  <si>
    <t>COL 5</t>
  </si>
  <si>
    <t>COL 6</t>
  </si>
  <si>
    <t>COL 7</t>
  </si>
  <si>
    <t>COL 8</t>
  </si>
  <si>
    <t>MILES</t>
  </si>
  <si>
    <t>FOR WHICH</t>
  </si>
  <si>
    <t>NOT LESS</t>
  </si>
  <si>
    <t>PAID BUT</t>
  </si>
  <si>
    <t>THAN A MIN-</t>
  </si>
  <si>
    <t>HOLIDAYS ETC.</t>
  </si>
  <si>
    <t>RUN</t>
  </si>
  <si>
    <t>NOT RUN</t>
  </si>
  <si>
    <t>IMUM WAS PAID</t>
  </si>
  <si>
    <t>(12)</t>
  </si>
  <si>
    <t>(13)</t>
  </si>
  <si>
    <t>(14)</t>
  </si>
  <si>
    <t>(15)</t>
  </si>
  <si>
    <t>*FORM A COL8</t>
  </si>
  <si>
    <t>*FORM A COL9</t>
  </si>
  <si>
    <t>*FORMA COL10</t>
  </si>
  <si>
    <t>*FORMA COL11</t>
  </si>
  <si>
    <t>COL 9</t>
  </si>
  <si>
    <t>COL 10</t>
  </si>
  <si>
    <t>COL 11</t>
  </si>
  <si>
    <t>COL 12</t>
  </si>
  <si>
    <t>I, the undersigned, Ms. Beth Patrick</t>
  </si>
  <si>
    <t>Title: Director, Accounting and Reporting</t>
  </si>
  <si>
    <t>state that this report was prepared by me or under my supervision; that I have carefully examined it: and on the</t>
  </si>
  <si>
    <t>basis of my knowledge, belief, and verification (where necessary) declare it to be a full, true and correct</t>
  </si>
  <si>
    <t>statement of the operating statistics named, and the various items here reported were determined in acc-</t>
  </si>
  <si>
    <t>ordance with effective rules promulgated by the Interstate Commerce Commission.</t>
  </si>
  <si>
    <t>Date:</t>
  </si>
  <si>
    <t xml:space="preserve">Signature: </t>
  </si>
  <si>
    <t>/s/ Beth Patrick</t>
  </si>
  <si>
    <t>Phone No.</t>
  </si>
  <si>
    <t>(817) 352-4244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</si>
</sst>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_)"/>
    <numFmt numFmtId="165" formatCode="0_)"/>
  </numFmts>
  <fonts count="7" x14ac:knownFonts="1">
    <font>
      <sz val="9"/>
      <name val="Arial"/>
    </font>
    <font>
      <b/>
      <sz val="9"/>
      <name val="Times New Roman"/>
      <family val="3"/>
    </font>
    <font>
      <sz val="9"/>
      <name val="Times New Roman"/>
      <family val="3"/>
    </font>
    <font>
      <b/>
      <sz val="9"/>
      <color indexed="12"/>
      <name val="Times New Roman"/>
      <family val="3"/>
    </font>
    <font>
      <b/>
      <sz val="8"/>
      <name val="Times New Roman"/>
      <family val="3"/>
    </font>
    <font>
      <sz val="9"/>
      <color indexed="12"/>
      <name val="Times New Roman"/>
      <family val="3"/>
    </font>
    <font>
      <sz val="7"/>
      <name val="Times New Roman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37" fontId="1" fillId="0" borderId="0" xfId="0" applyNumberFormat="1" applyFont="1" applyProtection="1"/>
    <xf numFmtId="37" fontId="2" fillId="0" borderId="0" xfId="0" applyNumberFormat="1" applyFont="1" applyProtection="1"/>
    <xf numFmtId="0" fontId="2" fillId="0" borderId="0" xfId="0" applyFont="1" applyProtection="1"/>
    <xf numFmtId="0" fontId="3" fillId="0" borderId="0" xfId="0" applyFont="1" applyProtection="1">
      <protection locked="0"/>
    </xf>
    <xf numFmtId="164" fontId="2" fillId="0" borderId="0" xfId="0" applyNumberFormat="1" applyFont="1" applyAlignment="1" applyProtection="1">
      <alignment horizontal="left"/>
    </xf>
    <xf numFmtId="0" fontId="1" fillId="0" borderId="0" xfId="0" applyFont="1" applyProtection="1"/>
    <xf numFmtId="0" fontId="2" fillId="0" borderId="1" xfId="0" applyFont="1" applyBorder="1" applyProtection="1"/>
    <xf numFmtId="0" fontId="1" fillId="0" borderId="2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37" fontId="4" fillId="0" borderId="4" xfId="0" applyNumberFormat="1" applyFont="1" applyBorder="1" applyAlignment="1" applyProtection="1">
      <alignment horizontal="center"/>
    </xf>
    <xf numFmtId="37" fontId="4" fillId="0" borderId="4" xfId="0" applyNumberFormat="1" applyFont="1" applyBorder="1" applyProtection="1"/>
    <xf numFmtId="37" fontId="4" fillId="0" borderId="5" xfId="0" applyNumberFormat="1" applyFont="1" applyBorder="1" applyAlignment="1" applyProtection="1">
      <alignment horizontal="center"/>
    </xf>
    <xf numFmtId="37" fontId="4" fillId="0" borderId="5" xfId="0" applyNumberFormat="1" applyFont="1" applyBorder="1" applyProtection="1"/>
    <xf numFmtId="37" fontId="4" fillId="0" borderId="6" xfId="0" applyNumberFormat="1" applyFont="1" applyBorder="1" applyAlignment="1" applyProtection="1">
      <alignment horizontal="center"/>
    </xf>
    <xf numFmtId="37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37" fontId="5" fillId="0" borderId="0" xfId="0" applyNumberFormat="1" applyFont="1" applyProtection="1">
      <protection locked="0"/>
    </xf>
    <xf numFmtId="37" fontId="5" fillId="0" borderId="7" xfId="0" applyNumberFormat="1" applyFont="1" applyBorder="1" applyProtection="1">
      <protection locked="0"/>
    </xf>
    <xf numFmtId="37" fontId="2" fillId="0" borderId="7" xfId="0" applyNumberFormat="1" applyFont="1" applyBorder="1" applyProtection="1"/>
    <xf numFmtId="37" fontId="2" fillId="0" borderId="8" xfId="0" applyNumberFormat="1" applyFont="1" applyBorder="1" applyProtection="1"/>
    <xf numFmtId="165" fontId="2" fillId="0" borderId="0" xfId="0" applyNumberFormat="1" applyFont="1" applyProtection="1"/>
    <xf numFmtId="0" fontId="5" fillId="0" borderId="0" xfId="0" applyFont="1" applyProtection="1">
      <protection locked="0"/>
    </xf>
    <xf numFmtId="0" fontId="4" fillId="0" borderId="4" xfId="0" applyFont="1" applyBorder="1" applyAlignment="1" applyProtection="1">
      <alignment horizontal="center"/>
    </xf>
    <xf numFmtId="0" fontId="4" fillId="0" borderId="4" xfId="0" applyFont="1" applyBorder="1" applyProtection="1"/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Protection="1"/>
    <xf numFmtId="0" fontId="4" fillId="0" borderId="5" xfId="0" applyFont="1" applyBorder="1" applyProtection="1"/>
    <xf numFmtId="0" fontId="1" fillId="0" borderId="7" xfId="0" applyFont="1" applyBorder="1" applyProtection="1"/>
    <xf numFmtId="164" fontId="2" fillId="0" borderId="7" xfId="0" applyNumberFormat="1" applyFont="1" applyBorder="1" applyProtection="1"/>
    <xf numFmtId="0" fontId="2" fillId="0" borderId="7" xfId="0" applyFont="1" applyBorder="1" applyProtection="1"/>
    <xf numFmtId="0" fontId="2" fillId="0" borderId="9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age%20AB%20Downloads/2014%20Wage%20Form%20data%20resta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age%20AB%20Downloads/2014%20Wage%20Form%20dat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ull%20Year%202014%20Wage%20Form%20A&amp;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March"/>
      <sheetName val="1st Q"/>
      <sheetName val="April"/>
      <sheetName val="May"/>
      <sheetName val="June"/>
      <sheetName val="2nd Q"/>
      <sheetName val="July"/>
      <sheetName val="August"/>
      <sheetName val="September"/>
      <sheetName val="3rd Q"/>
      <sheetName val="October"/>
      <sheetName val="November"/>
      <sheetName val="December"/>
      <sheetName val="4th Q"/>
      <sheetName val="YTD"/>
    </sheetNames>
    <sheetDataSet>
      <sheetData sheetId="0"/>
      <sheetData sheetId="1"/>
      <sheetData sheetId="2"/>
      <sheetData sheetId="3">
        <row r="10">
          <cell r="B10">
            <v>1849.3333333333335</v>
          </cell>
        </row>
      </sheetData>
      <sheetData sheetId="4"/>
      <sheetData sheetId="5"/>
      <sheetData sheetId="6"/>
      <sheetData sheetId="7">
        <row r="10">
          <cell r="B10">
            <v>1850.3333333333333</v>
          </cell>
        </row>
      </sheetData>
      <sheetData sheetId="8"/>
      <sheetData sheetId="9"/>
      <sheetData sheetId="10"/>
      <sheetData sheetId="11">
        <row r="10">
          <cell r="B10">
            <v>1857.3333333333333</v>
          </cell>
          <cell r="C10">
            <v>1865.3333333333333</v>
          </cell>
          <cell r="D10">
            <v>1042542</v>
          </cell>
          <cell r="E10">
            <v>0</v>
          </cell>
          <cell r="F10">
            <v>4208</v>
          </cell>
          <cell r="H10">
            <v>53427973</v>
          </cell>
          <cell r="I10">
            <v>0</v>
          </cell>
          <cell r="J10">
            <v>230858</v>
          </cell>
        </row>
        <row r="30">
          <cell r="B30">
            <v>4209</v>
          </cell>
          <cell r="C30">
            <v>4244.333333333333</v>
          </cell>
          <cell r="D30">
            <v>2314859</v>
          </cell>
          <cell r="E30">
            <v>81566</v>
          </cell>
          <cell r="F30">
            <v>85719</v>
          </cell>
          <cell r="H30">
            <v>81820102</v>
          </cell>
          <cell r="I30">
            <v>3184102</v>
          </cell>
          <cell r="J30">
            <v>2359877</v>
          </cell>
        </row>
        <row r="52">
          <cell r="B52">
            <v>10226.666666666666</v>
          </cell>
          <cell r="C52">
            <v>10412.666666666666</v>
          </cell>
          <cell r="D52">
            <v>4787198</v>
          </cell>
          <cell r="E52">
            <v>1218214</v>
          </cell>
          <cell r="F52">
            <v>1138269</v>
          </cell>
          <cell r="H52">
            <v>138584205</v>
          </cell>
          <cell r="I52">
            <v>51488003</v>
          </cell>
          <cell r="J52">
            <v>25069203</v>
          </cell>
        </row>
        <row r="77">
          <cell r="B77">
            <v>8090.666666666667</v>
          </cell>
          <cell r="C77">
            <v>8206</v>
          </cell>
          <cell r="D77">
            <v>3898205</v>
          </cell>
          <cell r="E77">
            <v>413483</v>
          </cell>
          <cell r="F77">
            <v>505577</v>
          </cell>
          <cell r="H77">
            <v>114480364</v>
          </cell>
          <cell r="I77">
            <v>18186755</v>
          </cell>
          <cell r="J77">
            <v>14465427</v>
          </cell>
        </row>
        <row r="102">
          <cell r="B102">
            <v>1913.0000000000002</v>
          </cell>
          <cell r="C102">
            <v>1960.6666666666667</v>
          </cell>
          <cell r="D102">
            <v>851083</v>
          </cell>
          <cell r="E102">
            <v>84764</v>
          </cell>
          <cell r="F102">
            <v>96792</v>
          </cell>
          <cell r="H102">
            <v>29705178</v>
          </cell>
          <cell r="I102">
            <v>3632724</v>
          </cell>
          <cell r="J102">
            <v>3780296</v>
          </cell>
        </row>
        <row r="134">
          <cell r="B134">
            <v>20958</v>
          </cell>
          <cell r="C134">
            <v>21456.333333333332</v>
          </cell>
          <cell r="D134">
            <v>8062594</v>
          </cell>
          <cell r="E134">
            <v>10464422</v>
          </cell>
          <cell r="F134">
            <v>1315890</v>
          </cell>
          <cell r="G134">
            <v>3058404</v>
          </cell>
        </row>
        <row r="167">
          <cell r="B167">
            <v>314361001</v>
          </cell>
          <cell r="C167">
            <v>36871827</v>
          </cell>
          <cell r="D167">
            <v>140861687</v>
          </cell>
          <cell r="F167">
            <v>146818330</v>
          </cell>
          <cell r="G167">
            <v>2713227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March"/>
      <sheetName val="1st Q"/>
      <sheetName val="April"/>
      <sheetName val="May"/>
      <sheetName val="June"/>
      <sheetName val="2nd Q"/>
      <sheetName val="July"/>
      <sheetName val="August"/>
      <sheetName val="September"/>
      <sheetName val="3rd Q"/>
      <sheetName val="October"/>
      <sheetName val="November"/>
      <sheetName val="December"/>
      <sheetName val="4th Q"/>
      <sheetName val="YTD"/>
    </sheetNames>
    <sheetDataSet>
      <sheetData sheetId="0"/>
      <sheetData sheetId="1"/>
      <sheetData sheetId="2"/>
      <sheetData sheetId="3">
        <row r="167">
          <cell r="H167">
            <v>886531</v>
          </cell>
        </row>
      </sheetData>
      <sheetData sheetId="4"/>
      <sheetData sheetId="5"/>
      <sheetData sheetId="6"/>
      <sheetData sheetId="7">
        <row r="167">
          <cell r="H167">
            <v>922244</v>
          </cell>
        </row>
      </sheetData>
      <sheetData sheetId="8"/>
      <sheetData sheetId="9"/>
      <sheetData sheetId="10"/>
      <sheetData sheetId="11">
        <row r="167">
          <cell r="H167">
            <v>0</v>
          </cell>
        </row>
      </sheetData>
      <sheetData sheetId="12"/>
      <sheetData sheetId="13"/>
      <sheetData sheetId="14"/>
      <sheetData sheetId="15">
        <row r="10">
          <cell r="B10">
            <v>0</v>
          </cell>
        </row>
      </sheetData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 2014"/>
      <sheetName val="Q2 2014"/>
      <sheetName val="Q3 2014"/>
      <sheetName val="Q4 2014"/>
      <sheetName val="Full 2014"/>
      <sheetName val="Q1 2013"/>
      <sheetName val="Q2 2013"/>
      <sheetName val="Q3 2013"/>
      <sheetName val="Q4 2013"/>
      <sheetName val="Full 2013"/>
      <sheetName val="Q1 2012"/>
      <sheetName val="Q2 2012"/>
      <sheetName val="Q3 2012"/>
      <sheetName val="Q4 2012"/>
      <sheetName val="Full 2012"/>
      <sheetName val="Var"/>
      <sheetName val="Var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view="pageBreakPreview" zoomScaleNormal="100" zoomScaleSheetLayoutView="100" workbookViewId="0">
      <selection activeCell="G21" sqref="G21"/>
    </sheetView>
  </sheetViews>
  <sheetFormatPr defaultColWidth="9.7109375" defaultRowHeight="12" x14ac:dyDescent="0.2"/>
  <cols>
    <col min="1" max="1" width="8.7109375" customWidth="1"/>
    <col min="2" max="2" width="19.42578125" customWidth="1"/>
    <col min="3" max="3" width="4.7109375" customWidth="1"/>
    <col min="5" max="5" width="1.7109375" customWidth="1"/>
    <col min="6" max="6" width="7.5703125" customWidth="1"/>
    <col min="7" max="7" width="14.28515625" customWidth="1"/>
    <col min="8" max="9" width="13.7109375" customWidth="1"/>
    <col min="10" max="10" width="15.7109375" customWidth="1"/>
    <col min="11" max="11" width="12" customWidth="1"/>
    <col min="12" max="12" width="14" customWidth="1"/>
    <col min="13" max="13" width="14.5703125" customWidth="1"/>
  </cols>
  <sheetData>
    <row r="1" spans="1:13" x14ac:dyDescent="0.2">
      <c r="A1" s="1" t="s">
        <v>0</v>
      </c>
      <c r="B1" s="2"/>
      <c r="C1" s="2"/>
      <c r="D1" s="2"/>
      <c r="E1" s="2"/>
      <c r="F1" s="2"/>
      <c r="G1" s="2"/>
      <c r="H1" s="3"/>
      <c r="I1" s="2" t="s">
        <v>1</v>
      </c>
      <c r="J1" s="4" t="s">
        <v>2</v>
      </c>
      <c r="K1" s="3" t="s">
        <v>3</v>
      </c>
      <c r="L1" s="3"/>
      <c r="M1" s="3"/>
    </row>
    <row r="2" spans="1:13" x14ac:dyDescent="0.2">
      <c r="A2" s="2" t="s">
        <v>4</v>
      </c>
      <c r="B2" s="2"/>
      <c r="C2" s="2"/>
      <c r="D2" s="2"/>
      <c r="E2" s="2"/>
      <c r="F2" s="2"/>
      <c r="G2" s="2"/>
      <c r="H2" s="3"/>
      <c r="I2" s="2" t="s">
        <v>5</v>
      </c>
      <c r="J2" s="3"/>
      <c r="K2" s="3"/>
      <c r="L2" s="2"/>
      <c r="M2" s="3"/>
    </row>
    <row r="3" spans="1:13" x14ac:dyDescent="0.2">
      <c r="A3" s="2" t="s">
        <v>6</v>
      </c>
      <c r="B3" s="2"/>
      <c r="C3" s="2"/>
      <c r="D3" s="2"/>
      <c r="E3" s="2"/>
      <c r="F3" s="2"/>
      <c r="G3" s="2"/>
      <c r="H3" s="3"/>
      <c r="I3" s="2" t="s">
        <v>7</v>
      </c>
      <c r="J3" s="3"/>
      <c r="K3" s="3"/>
      <c r="L3" s="2"/>
      <c r="M3" s="3"/>
    </row>
    <row r="4" spans="1:13" x14ac:dyDescent="0.2">
      <c r="A4" s="2" t="s">
        <v>8</v>
      </c>
      <c r="B4" s="2"/>
      <c r="C4" s="2"/>
      <c r="D4" s="2"/>
      <c r="E4" s="2"/>
      <c r="F4" s="2"/>
      <c r="G4" s="2"/>
      <c r="H4" s="3"/>
      <c r="I4" s="2"/>
      <c r="J4" s="3"/>
      <c r="K4" s="3"/>
      <c r="L4" s="2"/>
      <c r="M4" s="3"/>
    </row>
    <row r="5" spans="1:13" x14ac:dyDescent="0.2">
      <c r="A5" s="2"/>
      <c r="B5" s="2"/>
      <c r="C5" s="2"/>
      <c r="D5" s="2"/>
      <c r="E5" s="2"/>
      <c r="F5" s="2"/>
      <c r="G5" s="2"/>
      <c r="H5" s="3"/>
      <c r="I5" s="2"/>
      <c r="J5" s="3"/>
      <c r="K5" s="3"/>
      <c r="L5" s="2"/>
      <c r="M5" s="3"/>
    </row>
    <row r="6" spans="1:13" x14ac:dyDescent="0.2">
      <c r="A6" s="2"/>
      <c r="B6" s="1" t="s">
        <v>9</v>
      </c>
      <c r="C6" s="2"/>
      <c r="D6" s="2"/>
      <c r="E6" s="3"/>
      <c r="F6" s="2"/>
      <c r="G6" s="2"/>
      <c r="H6" s="3"/>
      <c r="I6" s="2" t="s">
        <v>10</v>
      </c>
      <c r="J6" s="3"/>
      <c r="K6" s="3"/>
      <c r="L6" s="2"/>
      <c r="M6" s="3"/>
    </row>
    <row r="7" spans="1:13" x14ac:dyDescent="0.2">
      <c r="A7" s="2"/>
      <c r="B7" s="2" t="s">
        <v>11</v>
      </c>
      <c r="C7" s="2"/>
      <c r="D7" s="2"/>
      <c r="E7" s="3"/>
      <c r="F7" s="2"/>
      <c r="G7" s="2"/>
      <c r="H7" s="3"/>
      <c r="I7" s="2" t="s">
        <v>12</v>
      </c>
      <c r="J7" s="5">
        <f ca="1">NOW()</f>
        <v>41942.652453356481</v>
      </c>
      <c r="K7" s="3" t="s">
        <v>13</v>
      </c>
      <c r="L7" s="3"/>
      <c r="M7" s="3"/>
    </row>
    <row r="8" spans="1:13" x14ac:dyDescent="0.2">
      <c r="A8" s="2"/>
      <c r="B8" s="2" t="s">
        <v>14</v>
      </c>
      <c r="C8" s="2"/>
      <c r="D8" s="2"/>
      <c r="E8" s="3"/>
      <c r="F8" s="2"/>
      <c r="G8" s="2"/>
      <c r="H8" s="2"/>
      <c r="I8" s="4" t="s">
        <v>15</v>
      </c>
      <c r="J8" s="6" t="s">
        <v>16</v>
      </c>
      <c r="K8" s="2"/>
      <c r="L8" s="2"/>
      <c r="M8" s="3"/>
    </row>
    <row r="9" spans="1:13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">
      <c r="A10" s="3"/>
      <c r="B10" s="3"/>
      <c r="C10" s="3"/>
      <c r="D10" s="3"/>
      <c r="E10" s="3"/>
      <c r="F10" s="3"/>
      <c r="G10" s="3"/>
      <c r="H10" s="3"/>
      <c r="I10" s="7"/>
      <c r="J10" s="8" t="s">
        <v>17</v>
      </c>
      <c r="K10" s="9"/>
      <c r="L10" s="10"/>
      <c r="M10" s="3"/>
    </row>
    <row r="11" spans="1:13" x14ac:dyDescent="0.2">
      <c r="A11" s="1"/>
      <c r="B11" s="1"/>
      <c r="C11" s="1"/>
      <c r="D11" s="1"/>
      <c r="E11" s="1"/>
      <c r="F11" s="1"/>
      <c r="G11" s="11" t="s">
        <v>18</v>
      </c>
      <c r="H11" s="11" t="s">
        <v>19</v>
      </c>
      <c r="I11" s="11" t="s">
        <v>20</v>
      </c>
      <c r="J11" s="11" t="s">
        <v>21</v>
      </c>
      <c r="K11" s="12"/>
      <c r="L11" s="12"/>
      <c r="M11" s="3"/>
    </row>
    <row r="12" spans="1:13" x14ac:dyDescent="0.2">
      <c r="A12" s="1"/>
      <c r="B12" s="1"/>
      <c r="C12" s="1"/>
      <c r="D12" s="1"/>
      <c r="E12" s="1"/>
      <c r="F12" s="1"/>
      <c r="G12" s="13" t="s">
        <v>22</v>
      </c>
      <c r="H12" s="13" t="s">
        <v>23</v>
      </c>
      <c r="I12" s="13" t="s">
        <v>24</v>
      </c>
      <c r="J12" s="13" t="s">
        <v>25</v>
      </c>
      <c r="K12" s="13" t="s">
        <v>26</v>
      </c>
      <c r="L12" s="14"/>
      <c r="M12" s="3"/>
    </row>
    <row r="13" spans="1:13" x14ac:dyDescent="0.2">
      <c r="A13" s="1" t="s">
        <v>27</v>
      </c>
      <c r="B13" s="1"/>
      <c r="C13" s="1" t="s">
        <v>28</v>
      </c>
      <c r="D13" s="1"/>
      <c r="E13" s="1"/>
      <c r="F13" s="1"/>
      <c r="G13" s="13" t="s">
        <v>29</v>
      </c>
      <c r="H13" s="13" t="s">
        <v>30</v>
      </c>
      <c r="I13" s="13" t="s">
        <v>31</v>
      </c>
      <c r="J13" s="13" t="s">
        <v>32</v>
      </c>
      <c r="K13" s="13" t="s">
        <v>33</v>
      </c>
      <c r="L13" s="13" t="s">
        <v>34</v>
      </c>
      <c r="M13" s="3"/>
    </row>
    <row r="14" spans="1:13" x14ac:dyDescent="0.2">
      <c r="A14" s="1" t="s">
        <v>35</v>
      </c>
      <c r="B14" s="1"/>
      <c r="C14" s="6"/>
      <c r="D14" s="1"/>
      <c r="E14" s="1"/>
      <c r="F14" s="1"/>
      <c r="G14" s="15" t="s">
        <v>36</v>
      </c>
      <c r="H14" s="15" t="s">
        <v>36</v>
      </c>
      <c r="I14" s="15" t="s">
        <v>37</v>
      </c>
      <c r="J14" s="15" t="s">
        <v>38</v>
      </c>
      <c r="K14" s="15" t="s">
        <v>39</v>
      </c>
      <c r="L14" s="15" t="s">
        <v>40</v>
      </c>
      <c r="M14" s="3"/>
    </row>
    <row r="15" spans="1:13" x14ac:dyDescent="0.2">
      <c r="A15" s="2"/>
      <c r="B15" s="2"/>
      <c r="C15" s="16" t="s">
        <v>41</v>
      </c>
      <c r="D15" s="2"/>
      <c r="E15" s="2"/>
      <c r="F15" s="2"/>
      <c r="G15" s="17" t="s">
        <v>42</v>
      </c>
      <c r="H15" s="16" t="s">
        <v>43</v>
      </c>
      <c r="I15" s="16" t="s">
        <v>44</v>
      </c>
      <c r="J15" s="16" t="s">
        <v>45</v>
      </c>
      <c r="K15" s="16" t="s">
        <v>46</v>
      </c>
      <c r="L15" s="16" t="s">
        <v>47</v>
      </c>
      <c r="M15" s="3"/>
    </row>
    <row r="16" spans="1:13" x14ac:dyDescent="0.2">
      <c r="A16" s="2" t="s">
        <v>48</v>
      </c>
      <c r="B16" s="1" t="s">
        <v>49</v>
      </c>
      <c r="C16" s="2"/>
      <c r="D16" s="2"/>
      <c r="E16" s="2"/>
      <c r="F16" s="2"/>
      <c r="G16" s="18">
        <f>+'[1]3rd Q'!B10</f>
        <v>1857.3333333333333</v>
      </c>
      <c r="H16" s="18">
        <f>+'[1]3rd Q'!C10</f>
        <v>1865.3333333333333</v>
      </c>
      <c r="I16" s="18">
        <f>+'[1]3rd Q'!D10</f>
        <v>1042542</v>
      </c>
      <c r="J16" s="18">
        <f>+'[1]3rd Q'!E10</f>
        <v>0</v>
      </c>
      <c r="K16" s="18">
        <f>+'[1]3rd Q'!F10</f>
        <v>4208</v>
      </c>
      <c r="L16" s="2">
        <f>I16+J16+K16</f>
        <v>1046750</v>
      </c>
    </row>
    <row r="17" spans="1:13" x14ac:dyDescent="0.2">
      <c r="A17" s="2" t="s">
        <v>50</v>
      </c>
      <c r="B17" s="1" t="s">
        <v>51</v>
      </c>
      <c r="C17" s="2"/>
      <c r="D17" s="2"/>
      <c r="E17" s="2"/>
      <c r="F17" s="2"/>
      <c r="G17" s="18">
        <f>+'[1]3rd Q'!B30</f>
        <v>4209</v>
      </c>
      <c r="H17" s="18">
        <f>+'[1]3rd Q'!C30</f>
        <v>4244.333333333333</v>
      </c>
      <c r="I17" s="18">
        <f>+'[1]3rd Q'!D30</f>
        <v>2314859</v>
      </c>
      <c r="J17" s="18">
        <f>+'[1]3rd Q'!E30</f>
        <v>81566</v>
      </c>
      <c r="K17" s="18">
        <f>+'[1]3rd Q'!F30</f>
        <v>85719</v>
      </c>
      <c r="L17" s="2">
        <f>I17+J17+K17</f>
        <v>2482144</v>
      </c>
    </row>
    <row r="18" spans="1:13" x14ac:dyDescent="0.2">
      <c r="A18" s="2" t="s">
        <v>52</v>
      </c>
      <c r="B18" s="1" t="s">
        <v>53</v>
      </c>
      <c r="C18" s="2"/>
      <c r="D18" s="2"/>
      <c r="E18" s="2"/>
      <c r="F18" s="2"/>
      <c r="G18" s="18">
        <f>+'[1]3rd Q'!B52</f>
        <v>10226.666666666666</v>
      </c>
      <c r="H18" s="18">
        <f>+'[1]3rd Q'!C52</f>
        <v>10412.666666666666</v>
      </c>
      <c r="I18" s="18">
        <f>+'[1]3rd Q'!D52</f>
        <v>4787198</v>
      </c>
      <c r="J18" s="18">
        <f>+'[1]3rd Q'!E52</f>
        <v>1218214</v>
      </c>
      <c r="K18" s="18">
        <f>+'[1]3rd Q'!F52</f>
        <v>1138269</v>
      </c>
      <c r="L18" s="2">
        <f>I18+J18+K18</f>
        <v>7143681</v>
      </c>
    </row>
    <row r="19" spans="1:13" x14ac:dyDescent="0.2">
      <c r="A19" s="2" t="s">
        <v>54</v>
      </c>
      <c r="B19" s="1" t="s">
        <v>55</v>
      </c>
      <c r="C19" s="2"/>
      <c r="D19" s="2"/>
      <c r="E19" s="2"/>
      <c r="F19" s="2"/>
      <c r="G19" s="18">
        <f>+'[1]3rd Q'!B77</f>
        <v>8090.666666666667</v>
      </c>
      <c r="H19" s="18">
        <f>+'[1]3rd Q'!C77</f>
        <v>8206</v>
      </c>
      <c r="I19" s="18">
        <f>+'[1]3rd Q'!D77</f>
        <v>3898205</v>
      </c>
      <c r="J19" s="18">
        <f>+'[1]3rd Q'!E77</f>
        <v>413483</v>
      </c>
      <c r="K19" s="18">
        <f>+'[1]3rd Q'!F77</f>
        <v>505577</v>
      </c>
      <c r="L19" s="2">
        <f>I19+J19+K19</f>
        <v>4817265</v>
      </c>
    </row>
    <row r="20" spans="1:13" x14ac:dyDescent="0.2">
      <c r="A20" s="2" t="s">
        <v>56</v>
      </c>
      <c r="B20" s="1" t="s">
        <v>57</v>
      </c>
      <c r="C20" s="2"/>
      <c r="D20" s="2"/>
      <c r="E20" s="2"/>
      <c r="F20" s="2"/>
      <c r="G20" s="19">
        <f>+'[1]3rd Q'!B102</f>
        <v>1913.0000000000002</v>
      </c>
      <c r="H20" s="19">
        <f>+'[1]3rd Q'!C102</f>
        <v>1960.6666666666667</v>
      </c>
      <c r="I20" s="19">
        <f>+'[1]3rd Q'!D102</f>
        <v>851083</v>
      </c>
      <c r="J20" s="19">
        <f>+'[1]3rd Q'!E102</f>
        <v>84764</v>
      </c>
      <c r="K20" s="19">
        <f>+'[1]3rd Q'!F102</f>
        <v>96792</v>
      </c>
      <c r="L20" s="20">
        <f>I20+J20+K20</f>
        <v>1032639</v>
      </c>
    </row>
    <row r="21" spans="1:13" ht="12.75" thickBot="1" x14ac:dyDescent="0.25">
      <c r="A21" s="2" t="s">
        <v>58</v>
      </c>
      <c r="B21" s="1" t="s">
        <v>59</v>
      </c>
      <c r="C21" s="2"/>
      <c r="D21" s="2"/>
      <c r="E21" s="2"/>
      <c r="F21" s="2"/>
      <c r="G21" s="21">
        <f>ROUND(SUM(G16:G20),0)</f>
        <v>26297</v>
      </c>
      <c r="H21" s="21">
        <f t="shared" ref="H21:L21" si="0">ROUND(SUM(H16:H20),0)</f>
        <v>26689</v>
      </c>
      <c r="I21" s="21">
        <f t="shared" si="0"/>
        <v>12893887</v>
      </c>
      <c r="J21" s="21">
        <f t="shared" si="0"/>
        <v>1798027</v>
      </c>
      <c r="K21" s="21">
        <f t="shared" si="0"/>
        <v>1830565</v>
      </c>
      <c r="L21" s="21">
        <f t="shared" si="0"/>
        <v>16522479</v>
      </c>
    </row>
    <row r="22" spans="1:13" ht="12.75" thickTop="1" x14ac:dyDescent="0.2">
      <c r="A22" s="3"/>
      <c r="B22" s="3"/>
      <c r="C22" s="3"/>
      <c r="D22" s="3"/>
      <c r="E22" s="3"/>
      <c r="F22" s="3"/>
      <c r="G22" s="3"/>
      <c r="H22" s="22"/>
      <c r="I22" s="22"/>
      <c r="J22" s="22"/>
      <c r="K22" s="22"/>
      <c r="L22" s="22"/>
      <c r="M22" s="23"/>
    </row>
    <row r="23" spans="1:13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23"/>
    </row>
    <row r="24" spans="1:13" x14ac:dyDescent="0.2">
      <c r="A24" s="3"/>
      <c r="B24" s="3"/>
      <c r="C24" s="3"/>
      <c r="D24" s="3"/>
      <c r="E24" s="3"/>
      <c r="F24" s="3"/>
      <c r="G24" s="7"/>
      <c r="H24" s="8" t="s">
        <v>60</v>
      </c>
      <c r="I24" s="9"/>
      <c r="J24" s="10"/>
      <c r="K24" s="3"/>
      <c r="L24" s="3"/>
      <c r="M24" s="3"/>
    </row>
    <row r="25" spans="1:13" x14ac:dyDescent="0.2">
      <c r="A25" s="3"/>
      <c r="B25" s="6"/>
      <c r="C25" s="6"/>
      <c r="D25" s="6"/>
      <c r="E25" s="6"/>
      <c r="F25" s="6"/>
      <c r="G25" s="24" t="s">
        <v>20</v>
      </c>
      <c r="H25" s="24" t="s">
        <v>21</v>
      </c>
      <c r="I25" s="25"/>
      <c r="J25" s="25"/>
      <c r="K25" s="3"/>
      <c r="L25" s="3"/>
      <c r="M25" s="23"/>
    </row>
    <row r="26" spans="1:13" x14ac:dyDescent="0.2">
      <c r="A26" s="3"/>
      <c r="B26" s="6"/>
      <c r="C26" s="6"/>
      <c r="D26" s="6"/>
      <c r="E26" s="6"/>
      <c r="F26" s="6"/>
      <c r="G26" s="26" t="s">
        <v>24</v>
      </c>
      <c r="H26" s="26" t="s">
        <v>25</v>
      </c>
      <c r="I26" s="26" t="s">
        <v>26</v>
      </c>
      <c r="J26" s="26" t="s">
        <v>61</v>
      </c>
      <c r="K26" s="3"/>
      <c r="L26" s="3"/>
      <c r="M26" s="23"/>
    </row>
    <row r="27" spans="1:13" x14ac:dyDescent="0.2">
      <c r="A27" s="3"/>
      <c r="B27" s="6"/>
      <c r="C27" s="6"/>
      <c r="D27" s="6"/>
      <c r="E27" s="6"/>
      <c r="F27" s="6"/>
      <c r="G27" s="26" t="s">
        <v>31</v>
      </c>
      <c r="H27" s="26" t="s">
        <v>62</v>
      </c>
      <c r="I27" s="26" t="s">
        <v>33</v>
      </c>
      <c r="J27" s="26" t="s">
        <v>63</v>
      </c>
      <c r="K27" s="3"/>
      <c r="L27" s="3"/>
      <c r="M27" s="23"/>
    </row>
    <row r="28" spans="1:13" x14ac:dyDescent="0.2">
      <c r="A28" s="3"/>
      <c r="B28" s="6"/>
      <c r="C28" s="6"/>
      <c r="D28" s="6"/>
      <c r="E28" s="6"/>
      <c r="F28" s="6"/>
      <c r="G28" s="27" t="s">
        <v>37</v>
      </c>
      <c r="H28" s="27" t="s">
        <v>38</v>
      </c>
      <c r="I28" s="27" t="s">
        <v>39</v>
      </c>
      <c r="J28" s="27" t="s">
        <v>40</v>
      </c>
      <c r="K28" s="3"/>
      <c r="L28" s="3"/>
      <c r="M28" s="23"/>
    </row>
    <row r="29" spans="1:13" x14ac:dyDescent="0.2">
      <c r="A29" s="3"/>
      <c r="B29" s="3"/>
      <c r="C29" s="3"/>
      <c r="D29" s="3"/>
      <c r="E29" s="3"/>
      <c r="F29" s="3"/>
      <c r="G29" s="17" t="s">
        <v>64</v>
      </c>
      <c r="H29" s="17" t="s">
        <v>65</v>
      </c>
      <c r="I29" s="17" t="s">
        <v>66</v>
      </c>
      <c r="J29" s="17" t="s">
        <v>67</v>
      </c>
      <c r="K29" s="3"/>
      <c r="L29" s="3"/>
      <c r="M29" s="23"/>
    </row>
    <row r="30" spans="1:13" x14ac:dyDescent="0.2">
      <c r="A30" s="3" t="s">
        <v>48</v>
      </c>
      <c r="B30" s="1" t="s">
        <v>49</v>
      </c>
      <c r="C30" s="3"/>
      <c r="D30" s="3"/>
      <c r="E30" s="3"/>
      <c r="F30" s="3"/>
      <c r="G30" s="18">
        <f>+'[1]3rd Q'!H10/1000</f>
        <v>53427.972999999998</v>
      </c>
      <c r="H30" s="18">
        <f>+'[1]3rd Q'!I10/1000</f>
        <v>0</v>
      </c>
      <c r="I30" s="18">
        <f>+'[1]3rd Q'!J10/1000</f>
        <v>230.858</v>
      </c>
      <c r="J30" s="2">
        <f>G30+H30+I30</f>
        <v>53658.830999999998</v>
      </c>
      <c r="K30" s="3"/>
      <c r="L30" s="3"/>
      <c r="M30" s="3"/>
    </row>
    <row r="31" spans="1:13" x14ac:dyDescent="0.2">
      <c r="A31" s="3" t="s">
        <v>50</v>
      </c>
      <c r="B31" s="1" t="s">
        <v>51</v>
      </c>
      <c r="C31" s="3"/>
      <c r="D31" s="3"/>
      <c r="E31" s="3"/>
      <c r="F31" s="3"/>
      <c r="G31" s="18">
        <f>+'[1]3rd Q'!H30/1000</f>
        <v>81820.101999999999</v>
      </c>
      <c r="H31" s="18">
        <f>+'[1]3rd Q'!I30/1000</f>
        <v>3184.1019999999999</v>
      </c>
      <c r="I31" s="18">
        <f>+'[1]3rd Q'!J30/1000</f>
        <v>2359.877</v>
      </c>
      <c r="J31" s="2">
        <f>G31+H31+I31</f>
        <v>87364.080999999991</v>
      </c>
      <c r="K31" s="3"/>
      <c r="L31" s="3"/>
      <c r="M31" s="3"/>
    </row>
    <row r="32" spans="1:13" x14ac:dyDescent="0.2">
      <c r="A32" s="3" t="s">
        <v>52</v>
      </c>
      <c r="B32" s="1" t="s">
        <v>53</v>
      </c>
      <c r="C32" s="3"/>
      <c r="D32" s="3"/>
      <c r="E32" s="3"/>
      <c r="F32" s="3"/>
      <c r="G32" s="18">
        <f>+'[1]3rd Q'!H52/1000</f>
        <v>138584.20499999999</v>
      </c>
      <c r="H32" s="18">
        <f>+'[1]3rd Q'!I52/1000</f>
        <v>51488.002999999997</v>
      </c>
      <c r="I32" s="18">
        <f>+'[1]3rd Q'!J52/1000</f>
        <v>25069.203000000001</v>
      </c>
      <c r="J32" s="2">
        <f>G32+H32+I32</f>
        <v>215141.41099999999</v>
      </c>
      <c r="K32" s="3"/>
      <c r="L32" s="3"/>
      <c r="M32" s="3"/>
    </row>
    <row r="33" spans="1:13" x14ac:dyDescent="0.2">
      <c r="A33" s="3" t="s">
        <v>54</v>
      </c>
      <c r="B33" s="1" t="s">
        <v>55</v>
      </c>
      <c r="C33" s="3"/>
      <c r="D33" s="3"/>
      <c r="E33" s="3"/>
      <c r="F33" s="3"/>
      <c r="G33" s="18">
        <f>+'[1]3rd Q'!H77/1000</f>
        <v>114480.364</v>
      </c>
      <c r="H33" s="18">
        <f>+'[1]3rd Q'!I77/1000</f>
        <v>18186.755000000001</v>
      </c>
      <c r="I33" s="18">
        <f>+'[1]3rd Q'!J77/1000+1</f>
        <v>14466.427</v>
      </c>
      <c r="J33" s="2">
        <f>G33+H33+I33-1</f>
        <v>147132.546</v>
      </c>
      <c r="K33" s="3"/>
      <c r="L33" s="3"/>
      <c r="M33" s="3"/>
    </row>
    <row r="34" spans="1:13" x14ac:dyDescent="0.2">
      <c r="A34" s="3" t="s">
        <v>56</v>
      </c>
      <c r="B34" s="1" t="s">
        <v>57</v>
      </c>
      <c r="C34" s="3"/>
      <c r="D34" s="3"/>
      <c r="E34" s="3"/>
      <c r="F34" s="3"/>
      <c r="G34" s="19">
        <f>+'[1]3rd Q'!H102/1000</f>
        <v>29705.178</v>
      </c>
      <c r="H34" s="19">
        <f>+'[1]3rd Q'!I102/1000</f>
        <v>3632.7240000000002</v>
      </c>
      <c r="I34" s="19">
        <f>+'[1]3rd Q'!J102/1000</f>
        <v>3780.2959999999998</v>
      </c>
      <c r="J34" s="20">
        <f>G34+H34+I34</f>
        <v>37118.198000000004</v>
      </c>
      <c r="K34" s="3"/>
      <c r="L34" s="3"/>
      <c r="M34" s="3"/>
    </row>
    <row r="35" spans="1:13" ht="12.75" thickBot="1" x14ac:dyDescent="0.25">
      <c r="A35" s="3" t="s">
        <v>58</v>
      </c>
      <c r="B35" s="1" t="s">
        <v>59</v>
      </c>
      <c r="C35" s="3"/>
      <c r="D35" s="3"/>
      <c r="E35" s="3"/>
      <c r="F35" s="3"/>
      <c r="G35" s="21">
        <f>ROUND(SUM(G30:G34),0)-1</f>
        <v>418017</v>
      </c>
      <c r="H35" s="21">
        <f t="shared" ref="H35:J35" si="1">ROUND(SUM(H30:H34),0)</f>
        <v>76492</v>
      </c>
      <c r="I35" s="21">
        <f>ROUND(SUM(I30:I34),0)-1</f>
        <v>45906</v>
      </c>
      <c r="J35" s="21">
        <f t="shared" si="1"/>
        <v>540415</v>
      </c>
      <c r="K35" s="3"/>
      <c r="L35" s="3"/>
      <c r="M35" s="3"/>
    </row>
    <row r="36" spans="1:13" ht="12.75" thickTop="1" x14ac:dyDescent="0.2">
      <c r="A36" s="1" t="s">
        <v>0</v>
      </c>
      <c r="B36" s="2"/>
      <c r="C36" s="2"/>
      <c r="D36" s="2"/>
      <c r="E36" s="2"/>
      <c r="F36" s="2"/>
      <c r="G36" s="2"/>
      <c r="H36" s="3"/>
      <c r="I36" s="2" t="s">
        <v>1</v>
      </c>
      <c r="J36" s="4" t="str">
        <f>J1</f>
        <v>Q3 2014</v>
      </c>
      <c r="K36" s="3" t="s">
        <v>68</v>
      </c>
      <c r="L36" s="3"/>
      <c r="M36" s="3"/>
    </row>
    <row r="37" spans="1:13" x14ac:dyDescent="0.2">
      <c r="A37" s="2" t="s">
        <v>4</v>
      </c>
      <c r="B37" s="2"/>
      <c r="C37" s="2"/>
      <c r="D37" s="2"/>
      <c r="E37" s="2"/>
      <c r="F37" s="2"/>
      <c r="G37" s="2"/>
      <c r="H37" s="3"/>
      <c r="I37" s="2" t="s">
        <v>5</v>
      </c>
      <c r="J37" s="3"/>
      <c r="K37" s="3"/>
      <c r="L37" s="2"/>
      <c r="M37" s="3"/>
    </row>
    <row r="38" spans="1:13" x14ac:dyDescent="0.2">
      <c r="A38" s="2" t="s">
        <v>6</v>
      </c>
      <c r="B38" s="2"/>
      <c r="C38" s="2"/>
      <c r="D38" s="2"/>
      <c r="E38" s="2"/>
      <c r="F38" s="2"/>
      <c r="G38" s="2"/>
      <c r="H38" s="3"/>
      <c r="I38" s="2" t="s">
        <v>7</v>
      </c>
      <c r="J38" s="3"/>
      <c r="K38" s="3"/>
      <c r="L38" s="2"/>
      <c r="M38" s="3"/>
    </row>
    <row r="39" spans="1:13" x14ac:dyDescent="0.2">
      <c r="A39" s="2" t="s">
        <v>8</v>
      </c>
      <c r="B39" s="2"/>
      <c r="C39" s="2"/>
      <c r="D39" s="2"/>
      <c r="E39" s="2"/>
      <c r="F39" s="2"/>
      <c r="G39" s="2"/>
      <c r="H39" s="3"/>
      <c r="I39" s="2"/>
      <c r="J39" s="3"/>
      <c r="K39" s="3"/>
      <c r="L39" s="2"/>
      <c r="M39" s="3"/>
    </row>
    <row r="40" spans="1:13" x14ac:dyDescent="0.2">
      <c r="A40" s="2"/>
      <c r="B40" s="2"/>
      <c r="C40" s="2"/>
      <c r="D40" s="2"/>
      <c r="E40" s="2"/>
      <c r="F40" s="2"/>
      <c r="G40" s="2"/>
      <c r="H40" s="3"/>
      <c r="I40" s="2"/>
      <c r="J40" s="3"/>
      <c r="K40" s="3"/>
      <c r="L40" s="2"/>
      <c r="M40" s="3"/>
    </row>
    <row r="41" spans="1:13" x14ac:dyDescent="0.2">
      <c r="A41" s="2"/>
      <c r="B41" s="1" t="s">
        <v>9</v>
      </c>
      <c r="C41" s="2"/>
      <c r="D41" s="2"/>
      <c r="E41" s="3"/>
      <c r="F41" s="2"/>
      <c r="G41" s="2"/>
      <c r="H41" s="3"/>
      <c r="I41" s="2" t="s">
        <v>10</v>
      </c>
      <c r="J41" s="3"/>
      <c r="K41" s="3"/>
      <c r="L41" s="2"/>
      <c r="M41" s="3"/>
    </row>
    <row r="42" spans="1:13" x14ac:dyDescent="0.2">
      <c r="A42" s="2"/>
      <c r="B42" s="2" t="s">
        <v>11</v>
      </c>
      <c r="C42" s="2"/>
      <c r="D42" s="2"/>
      <c r="E42" s="3"/>
      <c r="F42" s="2"/>
      <c r="G42" s="2"/>
      <c r="H42" s="3"/>
      <c r="I42" s="2" t="s">
        <v>12</v>
      </c>
      <c r="J42" s="5">
        <f ca="1">+J7</f>
        <v>41942.652453356481</v>
      </c>
      <c r="K42" s="3" t="str">
        <f>K7</f>
        <v>AMENDED: NO</v>
      </c>
      <c r="L42" s="3"/>
      <c r="M42" s="3"/>
    </row>
    <row r="43" spans="1:13" x14ac:dyDescent="0.2">
      <c r="A43" s="2"/>
      <c r="B43" s="2" t="s">
        <v>14</v>
      </c>
      <c r="C43" s="2"/>
      <c r="D43" s="2"/>
      <c r="E43" s="3"/>
      <c r="F43" s="2"/>
      <c r="G43" s="2"/>
      <c r="H43" s="2"/>
      <c r="I43" s="4" t="str">
        <f>J36</f>
        <v>Q3 2014</v>
      </c>
      <c r="J43" s="6" t="str">
        <f>J8</f>
        <v>YEAR: 2014</v>
      </c>
      <c r="K43" s="2"/>
      <c r="L43" s="2"/>
      <c r="M43" s="3"/>
    </row>
    <row r="44" spans="1:13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">
      <c r="A45" s="3"/>
      <c r="B45" s="3"/>
      <c r="C45" s="3"/>
      <c r="D45" s="3"/>
      <c r="E45" s="3"/>
      <c r="F45" s="3"/>
      <c r="G45" s="3"/>
      <c r="H45" s="3"/>
      <c r="I45" s="7"/>
      <c r="J45" s="9"/>
      <c r="K45" s="8" t="s">
        <v>17</v>
      </c>
      <c r="L45" s="9"/>
      <c r="M45" s="10"/>
    </row>
    <row r="46" spans="1:13" x14ac:dyDescent="0.2">
      <c r="A46" s="6"/>
      <c r="B46" s="6"/>
      <c r="C46" s="6"/>
      <c r="D46" s="6"/>
      <c r="E46" s="6"/>
      <c r="F46" s="6"/>
      <c r="G46" s="11" t="s">
        <v>18</v>
      </c>
      <c r="H46" s="11" t="s">
        <v>19</v>
      </c>
      <c r="I46" s="11" t="s">
        <v>69</v>
      </c>
      <c r="J46" s="12"/>
      <c r="K46" s="12"/>
      <c r="L46" s="11" t="s">
        <v>70</v>
      </c>
      <c r="M46" s="25"/>
    </row>
    <row r="47" spans="1:13" x14ac:dyDescent="0.2">
      <c r="A47" s="6"/>
      <c r="B47" s="6"/>
      <c r="C47" s="6"/>
      <c r="D47" s="6"/>
      <c r="E47" s="6"/>
      <c r="F47" s="6"/>
      <c r="G47" s="13" t="s">
        <v>22</v>
      </c>
      <c r="H47" s="13" t="s">
        <v>23</v>
      </c>
      <c r="I47" s="13" t="s">
        <v>71</v>
      </c>
      <c r="J47" s="14"/>
      <c r="K47" s="14"/>
      <c r="L47" s="13" t="s">
        <v>72</v>
      </c>
      <c r="M47" s="26" t="s">
        <v>61</v>
      </c>
    </row>
    <row r="48" spans="1:13" x14ac:dyDescent="0.2">
      <c r="A48" s="1" t="s">
        <v>27</v>
      </c>
      <c r="B48" s="1"/>
      <c r="C48" s="1" t="s">
        <v>28</v>
      </c>
      <c r="D48" s="1"/>
      <c r="E48" s="6"/>
      <c r="F48" s="6"/>
      <c r="G48" s="13" t="s">
        <v>29</v>
      </c>
      <c r="H48" s="13" t="s">
        <v>30</v>
      </c>
      <c r="I48" s="13" t="s">
        <v>73</v>
      </c>
      <c r="J48" s="13" t="s">
        <v>74</v>
      </c>
      <c r="K48" s="13" t="s">
        <v>21</v>
      </c>
      <c r="L48" s="13" t="s">
        <v>75</v>
      </c>
      <c r="M48" s="26" t="s">
        <v>76</v>
      </c>
    </row>
    <row r="49" spans="1:13" x14ac:dyDescent="0.2">
      <c r="A49" s="1" t="s">
        <v>35</v>
      </c>
      <c r="B49" s="1"/>
      <c r="C49" s="6"/>
      <c r="D49" s="1"/>
      <c r="E49" s="6"/>
      <c r="F49" s="6"/>
      <c r="G49" s="15" t="s">
        <v>36</v>
      </c>
      <c r="H49" s="15" t="s">
        <v>36</v>
      </c>
      <c r="I49" s="15" t="s">
        <v>39</v>
      </c>
      <c r="J49" s="15" t="s">
        <v>26</v>
      </c>
      <c r="K49" s="15" t="s">
        <v>40</v>
      </c>
      <c r="L49" s="15" t="s">
        <v>77</v>
      </c>
      <c r="M49" s="27" t="s">
        <v>78</v>
      </c>
    </row>
    <row r="50" spans="1:13" x14ac:dyDescent="0.2">
      <c r="A50" s="2"/>
      <c r="B50" s="2"/>
      <c r="C50" s="16" t="s">
        <v>41</v>
      </c>
      <c r="D50" s="2"/>
      <c r="E50" s="3"/>
      <c r="F50" s="3"/>
      <c r="G50" s="17" t="s">
        <v>42</v>
      </c>
      <c r="H50" s="16" t="s">
        <v>43</v>
      </c>
      <c r="I50" s="16" t="s">
        <v>44</v>
      </c>
      <c r="J50" s="16" t="s">
        <v>45</v>
      </c>
      <c r="K50" s="16" t="s">
        <v>46</v>
      </c>
      <c r="L50" s="16" t="s">
        <v>47</v>
      </c>
      <c r="M50" s="17" t="s">
        <v>64</v>
      </c>
    </row>
    <row r="51" spans="1:13" x14ac:dyDescent="0.2">
      <c r="A51" s="3" t="s">
        <v>79</v>
      </c>
      <c r="B51" s="6" t="s">
        <v>80</v>
      </c>
      <c r="C51" s="3"/>
      <c r="D51" s="3"/>
      <c r="E51" s="3"/>
      <c r="F51" s="3"/>
      <c r="G51" s="19">
        <f>+'[1]3rd Q'!B134</f>
        <v>20958</v>
      </c>
      <c r="H51" s="19">
        <f>+'[1]3rd Q'!C134</f>
        <v>21456.333333333332</v>
      </c>
      <c r="I51" s="19">
        <f>+'[1]3rd Q'!D134</f>
        <v>8062594</v>
      </c>
      <c r="J51" s="19">
        <f>+'[1]3rd Q'!E134</f>
        <v>10464422</v>
      </c>
      <c r="K51" s="19">
        <f>+'[1]3rd Q'!F134</f>
        <v>1315890</v>
      </c>
      <c r="L51" s="19">
        <f>+'[1]3rd Q'!G134</f>
        <v>3058404</v>
      </c>
      <c r="M51" s="20">
        <f>L51+K51+J51</f>
        <v>14838716</v>
      </c>
    </row>
    <row r="52" spans="1:13" ht="12.75" thickBot="1" x14ac:dyDescent="0.25">
      <c r="A52" s="3" t="s">
        <v>81</v>
      </c>
      <c r="B52" s="6" t="s">
        <v>82</v>
      </c>
      <c r="C52" s="3"/>
      <c r="D52" s="3"/>
      <c r="E52" s="3"/>
      <c r="F52" s="3"/>
      <c r="G52" s="21">
        <f>G21+G51</f>
        <v>47255</v>
      </c>
      <c r="H52" s="21">
        <f>H21+H51</f>
        <v>48145.333333333328</v>
      </c>
      <c r="I52" s="21">
        <f>I21+I51</f>
        <v>20956481</v>
      </c>
      <c r="J52" s="21">
        <f>I21+J51</f>
        <v>23358309</v>
      </c>
      <c r="K52" s="21">
        <f>J21+K51</f>
        <v>3113917</v>
      </c>
      <c r="L52" s="21">
        <f>K21+L51</f>
        <v>4888969</v>
      </c>
      <c r="M52" s="21">
        <f>L21+M51</f>
        <v>31361195</v>
      </c>
    </row>
    <row r="53" spans="1:13" ht="12.75" thickTop="1" x14ac:dyDescent="0.2">
      <c r="A53" s="3"/>
      <c r="B53" s="3"/>
      <c r="C53" s="3"/>
      <c r="D53" s="3"/>
      <c r="E53" s="3"/>
      <c r="F53" s="3"/>
      <c r="G53" s="3"/>
      <c r="H53" s="3"/>
      <c r="I53" s="28" t="s">
        <v>83</v>
      </c>
      <c r="J53" s="28" t="s">
        <v>83</v>
      </c>
      <c r="K53" s="28" t="s">
        <v>84</v>
      </c>
      <c r="L53" s="28" t="s">
        <v>85</v>
      </c>
      <c r="M53" s="28" t="s">
        <v>86</v>
      </c>
    </row>
    <row r="54" spans="1:13" x14ac:dyDescent="0.2">
      <c r="A54" s="3"/>
      <c r="B54" s="3"/>
      <c r="C54" s="3"/>
      <c r="D54" s="3"/>
      <c r="E54" s="3"/>
      <c r="F54" s="3"/>
      <c r="G54" s="3"/>
      <c r="H54" s="3"/>
      <c r="I54" s="28" t="s">
        <v>87</v>
      </c>
      <c r="J54" s="28" t="s">
        <v>87</v>
      </c>
      <c r="K54" s="28" t="s">
        <v>87</v>
      </c>
      <c r="L54" s="28" t="s">
        <v>87</v>
      </c>
      <c r="M54" s="28" t="s">
        <v>87</v>
      </c>
    </row>
    <row r="55" spans="1:13" x14ac:dyDescent="0.2">
      <c r="A55" s="3"/>
      <c r="B55" s="3"/>
      <c r="C55" s="3"/>
      <c r="D55" s="3"/>
      <c r="E55" s="3"/>
      <c r="F55" s="3"/>
      <c r="G55" s="3"/>
      <c r="H55" s="3"/>
      <c r="I55" s="28" t="s">
        <v>88</v>
      </c>
      <c r="J55" s="28" t="s">
        <v>89</v>
      </c>
      <c r="K55" s="28" t="s">
        <v>90</v>
      </c>
      <c r="L55" s="28" t="s">
        <v>91</v>
      </c>
      <c r="M55" s="28" t="s">
        <v>92</v>
      </c>
    </row>
    <row r="56" spans="1:13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2">
      <c r="A57" s="6"/>
      <c r="B57" s="6"/>
      <c r="C57" s="6"/>
      <c r="D57" s="6"/>
      <c r="E57" s="6"/>
      <c r="F57" s="6"/>
      <c r="G57" s="7"/>
      <c r="H57" s="8" t="s">
        <v>60</v>
      </c>
      <c r="I57" s="9"/>
      <c r="J57" s="10"/>
      <c r="K57" s="8"/>
      <c r="L57" s="29" t="s">
        <v>93</v>
      </c>
      <c r="M57" s="30"/>
    </row>
    <row r="58" spans="1:13" x14ac:dyDescent="0.2">
      <c r="A58" s="6"/>
      <c r="B58" s="6"/>
      <c r="C58" s="6"/>
      <c r="D58" s="6"/>
      <c r="E58" s="6"/>
      <c r="F58" s="6"/>
      <c r="G58" s="25"/>
      <c r="H58" s="25"/>
      <c r="I58" s="24" t="s">
        <v>70</v>
      </c>
      <c r="J58" s="25"/>
      <c r="K58" s="25"/>
      <c r="L58" s="25"/>
      <c r="M58" s="24" t="s">
        <v>94</v>
      </c>
    </row>
    <row r="59" spans="1:13" x14ac:dyDescent="0.2">
      <c r="A59" s="6"/>
      <c r="B59" s="6"/>
      <c r="C59" s="6"/>
      <c r="D59" s="6"/>
      <c r="E59" s="6"/>
      <c r="F59" s="6"/>
      <c r="G59" s="31"/>
      <c r="H59" s="31"/>
      <c r="I59" s="26" t="s">
        <v>72</v>
      </c>
      <c r="J59" s="31"/>
      <c r="K59" s="31"/>
      <c r="L59" s="31"/>
      <c r="M59" s="26" t="s">
        <v>95</v>
      </c>
    </row>
    <row r="60" spans="1:13" x14ac:dyDescent="0.2">
      <c r="A60" s="6"/>
      <c r="B60" s="6"/>
      <c r="C60" s="6"/>
      <c r="D60" s="6"/>
      <c r="E60" s="6"/>
      <c r="F60" s="6"/>
      <c r="G60" s="26" t="s">
        <v>74</v>
      </c>
      <c r="H60" s="26" t="s">
        <v>21</v>
      </c>
      <c r="I60" s="26" t="s">
        <v>75</v>
      </c>
      <c r="J60" s="26" t="s">
        <v>61</v>
      </c>
      <c r="K60" s="26" t="s">
        <v>73</v>
      </c>
      <c r="L60" s="26" t="s">
        <v>96</v>
      </c>
      <c r="M60" s="26" t="s">
        <v>97</v>
      </c>
    </row>
    <row r="61" spans="1:13" x14ac:dyDescent="0.2">
      <c r="A61" s="6"/>
      <c r="B61" s="6"/>
      <c r="C61" s="6"/>
      <c r="D61" s="6"/>
      <c r="E61" s="6"/>
      <c r="F61" s="6"/>
      <c r="G61" s="27" t="s">
        <v>26</v>
      </c>
      <c r="H61" s="27" t="s">
        <v>40</v>
      </c>
      <c r="I61" s="27" t="s">
        <v>98</v>
      </c>
      <c r="J61" s="27" t="s">
        <v>63</v>
      </c>
      <c r="K61" s="27" t="s">
        <v>99</v>
      </c>
      <c r="L61" s="27" t="s">
        <v>100</v>
      </c>
      <c r="M61" s="27" t="s">
        <v>101</v>
      </c>
    </row>
    <row r="62" spans="1:13" x14ac:dyDescent="0.2">
      <c r="A62" s="3"/>
      <c r="B62" s="3"/>
      <c r="C62" s="3"/>
      <c r="D62" s="3"/>
      <c r="E62" s="3"/>
      <c r="F62" s="3"/>
      <c r="G62" s="17" t="s">
        <v>65</v>
      </c>
      <c r="H62" s="17" t="s">
        <v>66</v>
      </c>
      <c r="I62" s="17" t="s">
        <v>67</v>
      </c>
      <c r="J62" s="17" t="s">
        <v>102</v>
      </c>
      <c r="K62" s="17" t="s">
        <v>103</v>
      </c>
      <c r="L62" s="17" t="s">
        <v>104</v>
      </c>
      <c r="M62" s="17" t="s">
        <v>105</v>
      </c>
    </row>
    <row r="63" spans="1:13" x14ac:dyDescent="0.2">
      <c r="A63" s="3" t="s">
        <v>79</v>
      </c>
      <c r="B63" s="6" t="s">
        <v>80</v>
      </c>
      <c r="C63" s="3"/>
      <c r="D63" s="3"/>
      <c r="E63" s="3"/>
      <c r="F63" s="3"/>
      <c r="G63" s="19">
        <f>+'[1]3rd Q'!B167/1000</f>
        <v>314361.00099999999</v>
      </c>
      <c r="H63" s="19">
        <f>+'[1]3rd Q'!C167/1000</f>
        <v>36871.826999999997</v>
      </c>
      <c r="I63" s="19">
        <f>+'[1]3rd Q'!D167/1000</f>
        <v>140861.68700000001</v>
      </c>
      <c r="J63" s="20">
        <f>I63+H63+G63</f>
        <v>492094.51500000001</v>
      </c>
      <c r="K63" s="19">
        <f>+'[1]3rd Q'!F167</f>
        <v>146818330</v>
      </c>
      <c r="L63" s="19">
        <f>+'[1]3rd Q'!G167</f>
        <v>2713227</v>
      </c>
      <c r="M63" s="19">
        <f>+'[2]3rd Q'!H167</f>
        <v>0</v>
      </c>
    </row>
    <row r="64" spans="1:13" ht="12.75" thickBot="1" x14ac:dyDescent="0.25">
      <c r="A64" s="3" t="s">
        <v>81</v>
      </c>
      <c r="B64" s="6" t="s">
        <v>82</v>
      </c>
      <c r="C64" s="3"/>
      <c r="D64" s="3"/>
      <c r="E64" s="3"/>
      <c r="F64" s="3"/>
      <c r="G64" s="21">
        <f>G35+G63</f>
        <v>732378.00099999993</v>
      </c>
      <c r="H64" s="21">
        <f>H35+H63</f>
        <v>113363.82699999999</v>
      </c>
      <c r="I64" s="21">
        <f>I35+I63</f>
        <v>186767.68700000001</v>
      </c>
      <c r="J64" s="21">
        <f>J35+J63</f>
        <v>1032509.515</v>
      </c>
      <c r="K64" s="2"/>
      <c r="L64" s="2"/>
      <c r="M64" s="2"/>
    </row>
    <row r="65" spans="1:13" ht="12.75" thickTop="1" x14ac:dyDescent="0.2">
      <c r="A65" s="3"/>
      <c r="B65" s="3"/>
      <c r="C65" s="3"/>
      <c r="D65" s="3"/>
      <c r="E65" s="3"/>
      <c r="F65" s="3"/>
      <c r="G65" s="28" t="s">
        <v>106</v>
      </c>
      <c r="H65" s="28" t="s">
        <v>107</v>
      </c>
      <c r="I65" s="28" t="s">
        <v>108</v>
      </c>
      <c r="J65" s="28" t="s">
        <v>109</v>
      </c>
      <c r="K65" s="3"/>
      <c r="L65" s="3"/>
      <c r="M65" s="3"/>
    </row>
    <row r="66" spans="1:13" x14ac:dyDescent="0.2">
      <c r="A66" s="3"/>
      <c r="B66" s="3"/>
      <c r="C66" s="3"/>
      <c r="D66" s="3"/>
      <c r="E66" s="3"/>
      <c r="F66" s="3"/>
      <c r="G66" s="28" t="s">
        <v>87</v>
      </c>
      <c r="H66" s="28" t="s">
        <v>87</v>
      </c>
      <c r="I66" s="28" t="s">
        <v>87</v>
      </c>
      <c r="J66" s="28" t="s">
        <v>87</v>
      </c>
      <c r="K66" s="3"/>
      <c r="L66" s="3"/>
      <c r="M66" s="3"/>
    </row>
    <row r="67" spans="1:13" x14ac:dyDescent="0.2">
      <c r="A67" s="3"/>
      <c r="B67" s="3"/>
      <c r="C67" s="3"/>
      <c r="D67" s="3"/>
      <c r="E67" s="3"/>
      <c r="F67" s="3"/>
      <c r="G67" s="28" t="s">
        <v>110</v>
      </c>
      <c r="H67" s="28" t="s">
        <v>111</v>
      </c>
      <c r="I67" s="28" t="s">
        <v>112</v>
      </c>
      <c r="J67" s="28" t="s">
        <v>113</v>
      </c>
      <c r="K67" s="3"/>
      <c r="L67" s="3"/>
      <c r="M67" s="3"/>
    </row>
    <row r="68" spans="1:13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">
      <c r="A69" s="3" t="s">
        <v>114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2">
      <c r="A70" s="3" t="s">
        <v>115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2">
      <c r="A71" s="3" t="s">
        <v>116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2">
      <c r="A72" s="3" t="s">
        <v>117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2">
      <c r="A73" s="3" t="s">
        <v>118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">
      <c r="A74" s="3" t="s">
        <v>119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30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2">
      <c r="A76" s="32" t="s">
        <v>120</v>
      </c>
      <c r="B76" s="33">
        <f ca="1">+J7</f>
        <v>41942.652453356481</v>
      </c>
      <c r="C76" s="3"/>
      <c r="D76" s="3"/>
      <c r="E76" s="32" t="s">
        <v>121</v>
      </c>
      <c r="F76" s="34"/>
      <c r="G76" s="34" t="s">
        <v>122</v>
      </c>
      <c r="H76" s="35"/>
      <c r="I76" s="3"/>
      <c r="J76" s="3"/>
      <c r="K76" s="3"/>
      <c r="L76" s="3"/>
      <c r="M76" s="3"/>
    </row>
    <row r="77" spans="1:13" x14ac:dyDescent="0.2">
      <c r="A77" s="3"/>
      <c r="B77" s="3"/>
      <c r="C77" s="3"/>
      <c r="D77" s="3"/>
      <c r="E77" s="32" t="s">
        <v>123</v>
      </c>
      <c r="F77" s="34"/>
      <c r="G77" s="34" t="s">
        <v>124</v>
      </c>
      <c r="H77" s="3"/>
      <c r="I77" s="3"/>
      <c r="J77" s="3"/>
      <c r="K77" s="3"/>
      <c r="L77" s="3"/>
      <c r="M77" s="3"/>
    </row>
  </sheetData>
  <pageMargins left="0.7" right="0.7" top="0.75" bottom="0.75" header="0.3" footer="0.3"/>
  <pageSetup scale="91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Q3 2014</vt:lpstr>
    </vt:vector>
  </TitlesOfParts>
  <Company>BNSF Railway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Terrell, Amber</dc:creator>
  <cp:lastModifiedBy>Terrell, Amber</cp:lastModifiedBy>
  <dcterms:created xsi:type="dcterms:W3CDTF">2014-10-30T20:39:31Z</dcterms:created>
  <dcterms:modified xsi:type="dcterms:W3CDTF">2014-10-30T20:48:26Z</dcterms:modified>
</cp:coreProperties>
</file>