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ayroll C&amp;A\Headcounts\Wage Forms A &amp; B\2016\"/>
    </mc:Choice>
  </mc:AlternateContent>
  <bookViews>
    <workbookView xWindow="0" yWindow="0" windowWidth="19200" windowHeight="12180"/>
  </bookViews>
  <sheets>
    <sheet name="Full 2015" sheetId="1" r:id="rId1"/>
  </sheets>
  <externalReferences>
    <externalReference r:id="rId2"/>
  </externalReferences>
  <definedNames>
    <definedName name="_1_ST_QTR" localSheetId="0">#REF!</definedName>
    <definedName name="_1_ST_QTR">#REF!</definedName>
    <definedName name="_2_ND_QTR" localSheetId="0">#REF!</definedName>
    <definedName name="_2_ND_QTR">#REF!</definedName>
    <definedName name="_3_RD_QTR" localSheetId="0">#REF!</definedName>
    <definedName name="_3_RD_QTR">#REF!</definedName>
    <definedName name="_4_TH_QTR" localSheetId="0">#REF!</definedName>
    <definedName name="_4_TH_QTR">#REF!</definedName>
    <definedName name="_Order1" hidden="1">255</definedName>
    <definedName name="ANNUAL" localSheetId="0">#REF!</definedName>
    <definedName name="ANNU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1" l="1"/>
  <c r="L63" i="1"/>
  <c r="K63" i="1"/>
  <c r="I63" i="1"/>
  <c r="J63" i="1" s="1"/>
  <c r="H63" i="1"/>
  <c r="G63" i="1"/>
  <c r="L51" i="1"/>
  <c r="M51" i="1" s="1"/>
  <c r="K51" i="1"/>
  <c r="J51" i="1"/>
  <c r="I51" i="1"/>
  <c r="H51" i="1"/>
  <c r="G51" i="1"/>
  <c r="J43" i="1"/>
  <c r="I43" i="1"/>
  <c r="K42" i="1"/>
  <c r="J36" i="1"/>
  <c r="I34" i="1"/>
  <c r="H34" i="1"/>
  <c r="G34" i="1"/>
  <c r="J34" i="1" s="1"/>
  <c r="I33" i="1"/>
  <c r="H33" i="1"/>
  <c r="G33" i="1"/>
  <c r="I32" i="1"/>
  <c r="H32" i="1"/>
  <c r="J32" i="1" s="1"/>
  <c r="G32" i="1"/>
  <c r="I31" i="1"/>
  <c r="H31" i="1"/>
  <c r="G31" i="1"/>
  <c r="I30" i="1"/>
  <c r="H30" i="1"/>
  <c r="H35" i="1" s="1"/>
  <c r="H64" i="1" s="1"/>
  <c r="G30" i="1"/>
  <c r="K20" i="1"/>
  <c r="J20" i="1"/>
  <c r="I20" i="1"/>
  <c r="L20" i="1" s="1"/>
  <c r="H20" i="1"/>
  <c r="G20" i="1"/>
  <c r="K19" i="1"/>
  <c r="J19" i="1"/>
  <c r="I19" i="1"/>
  <c r="H19" i="1"/>
  <c r="G19" i="1"/>
  <c r="K18" i="1"/>
  <c r="J18" i="1"/>
  <c r="I18" i="1"/>
  <c r="L18" i="1" s="1"/>
  <c r="H18" i="1"/>
  <c r="G18" i="1"/>
  <c r="K17" i="1"/>
  <c r="J17" i="1"/>
  <c r="L17" i="1" s="1"/>
  <c r="I17" i="1"/>
  <c r="H17" i="1"/>
  <c r="G17" i="1"/>
  <c r="L16" i="1"/>
  <c r="K16" i="1"/>
  <c r="J16" i="1"/>
  <c r="I16" i="1"/>
  <c r="H16" i="1"/>
  <c r="H21" i="1" s="1"/>
  <c r="H52" i="1" s="1"/>
  <c r="G16" i="1"/>
  <c r="J7" i="1"/>
  <c r="B76" i="1" s="1"/>
  <c r="I21" i="1" l="1"/>
  <c r="J52" i="1" s="1"/>
  <c r="I35" i="1"/>
  <c r="I64" i="1" s="1"/>
  <c r="J33" i="1"/>
  <c r="J21" i="1"/>
  <c r="K52" i="1" s="1"/>
  <c r="G21" i="1"/>
  <c r="G52" i="1" s="1"/>
  <c r="K21" i="1"/>
  <c r="L52" i="1" s="1"/>
  <c r="L19" i="1"/>
  <c r="L21" i="1" s="1"/>
  <c r="M52" i="1" s="1"/>
  <c r="G35" i="1"/>
  <c r="G64" i="1" s="1"/>
  <c r="J31" i="1"/>
  <c r="I52" i="1"/>
  <c r="J30" i="1"/>
  <c r="J42" i="1"/>
  <c r="J35" i="1" l="1"/>
  <c r="J64" i="1" s="1"/>
</calcChain>
</file>

<file path=xl/sharedStrings.xml><?xml version="1.0" encoding="utf-8"?>
<sst xmlns="http://schemas.openxmlformats.org/spreadsheetml/2006/main" count="213" uniqueCount="125">
  <si>
    <t>SURFACE TRANSPORTATION BOARD</t>
  </si>
  <si>
    <t>FORM: WAGE -</t>
  </si>
  <si>
    <t>Full Year 2015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</si>
  <si>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</si>
  <si>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</si>
  <si>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</si>
  <si>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</si>
  <si>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</si>
  <si>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</si>
  <si>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</si>
  <si>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</si>
  <si>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DATE :</t>
  </si>
  <si>
    <t>AMENDED: NO</t>
  </si>
  <si>
    <t>FT. WORTH, TEXAS 76131-2828</t>
  </si>
  <si>
    <t>Full Year</t>
  </si>
  <si>
    <t>YEAR: 2015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</si>
  <si>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</si>
  <si>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</si>
  <si>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</si>
  <si>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</si>
  <si>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</si>
  <si>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</si>
  <si>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</si>
  <si>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</si>
  <si>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</si>
  <si>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</si>
  <si>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</si>
  <si>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</si>
  <si>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</si>
  <si>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</si>
  <si>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</si>
  <si>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</si>
  <si>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</si>
  <si>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</si>
  <si>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</si>
  <si>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</si>
  <si>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</si>
  <si>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</si>
  <si>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</si>
  <si>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</si>
  <si>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</si>
  <si>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</si>
  <si>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</si>
  <si>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</si>
  <si>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</si>
  <si>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</si>
  <si>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</si>
  <si>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</si>
  <si>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</si>
  <si>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</si>
  <si>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</si>
  <si>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</si>
  <si>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</si>
  <si>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</si>
  <si>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</si>
  <si>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</si>
  <si>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</si>
  <si>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</si>
  <si>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</si>
  <si>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</si>
  <si>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</si>
  <si>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</si>
  <si>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</si>
  <si>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</si>
  <si>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</si>
  <si>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</si>
  <si>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</si>
  <si>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</si>
  <si>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</si>
  <si>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</si>
  <si>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</si>
  <si>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</si>
  <si>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</si>
  <si>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</si>
  <si>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</si>
  <si>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</si>
  <si>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</si>
  <si>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</si>
  <si>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</si>
  <si>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</si>
  <si>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</si>
  <si>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</si>
  <si>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</si>
  <si>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</si>
  <si>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</si>
  <si>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</si>
  <si>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</si>
  <si>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</si>
  <si>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</si>
  <si>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</si>
  <si>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</si>
  <si>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</si>
  <si>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</si>
  <si>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</si>
  <si>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</si>
  <si>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</si>
  <si>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</si>
  <si>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</si>
  <si>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</si>
  <si>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</si>
  <si>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</si>
  <si>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</si>
  <si>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</si>
  <si>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</si>
  <si>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</si>
  <si>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</si>
  <si>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</si>
  <si>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</si>
  <si>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</si>
  <si>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</si>
  <si>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</si>
  <si>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</si>
  <si>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</si>
  <si>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I, the undersigned, Ms. Beth Patrick</t>
  </si>
  <si>
    <t>Title: Director, Accounting and Reporting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</si>
  <si>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</si>
  <si>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</si>
  <si>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</si>
  <si>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</si>
  <si>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</si>
  <si>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>Signature:</t>
  </si>
  <si>
    <t>/s/ Beth Patrick</t>
  </si>
  <si>
    <t>Phone No.</t>
  </si>
  <si>
    <t>(817) 352-4244</t>
  </si>
  <si>
    <t>2301 LOU MENK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</si>
</sst>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0_)"/>
  </numFmts>
  <fonts count="8" x14ac:knownFonts="1">
    <font>
      <sz val="9"/>
      <name val="Arial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9"/>
      <color rgb="FF0000FF"/>
      <name val="Times New Roman"/>
      <family val="3"/>
    </font>
    <font>
      <sz val="7"/>
      <name val="Times New Roman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Protection="1">
      <protection locked="0"/>
    </xf>
    <xf numFmtId="37" fontId="6" fillId="0" borderId="7" xfId="0" applyNumberFormat="1" applyFont="1" applyBorder="1" applyProtection="1"/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37" fontId="5" fillId="0" borderId="7" xfId="0" applyNumberFormat="1" applyFont="1" applyBorder="1" applyProtection="1">
      <protection locked="0"/>
    </xf>
    <xf numFmtId="0" fontId="7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1" fillId="0" borderId="7" xfId="0" applyFont="1" applyBorder="1" applyProtection="1"/>
    <xf numFmtId="164" fontId="2" fillId="0" borderId="7" xfId="0" applyNumberFormat="1" applyFont="1" applyBorder="1" applyProtection="1"/>
    <xf numFmtId="0" fontId="2" fillId="0" borderId="7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ll%20Year%202016%20Wage%20Form%20A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5"/>
      <sheetName val="Q2 2015"/>
      <sheetName val="Q3 2015"/>
      <sheetName val="Q4 2015"/>
      <sheetName val="Full 2015"/>
      <sheetName val="Q1 2014"/>
      <sheetName val="Q2 2014"/>
      <sheetName val="Q3 2014"/>
      <sheetName val="Q4 2014"/>
      <sheetName val="Full 2014"/>
      <sheetName val="Q1 2013"/>
      <sheetName val="Q2 2013"/>
      <sheetName val="Q3 2013"/>
      <sheetName val="Q4 2013"/>
      <sheetName val="Full 2013"/>
      <sheetName val="Q1 2012"/>
      <sheetName val="Q2 2012"/>
      <sheetName val="Q3 2012"/>
      <sheetName val="Q4 2012"/>
      <sheetName val="Full 2012"/>
      <sheetName val="Var"/>
      <sheetName val="Var (2)"/>
    </sheetNames>
    <sheetDataSet>
      <sheetData sheetId="0">
        <row r="16">
          <cell r="G16">
            <v>1827.3333333333335</v>
          </cell>
          <cell r="H16">
            <v>1884</v>
          </cell>
          <cell r="I16">
            <v>983245</v>
          </cell>
          <cell r="J16">
            <v>0</v>
          </cell>
          <cell r="K16">
            <v>2419</v>
          </cell>
        </row>
        <row r="17">
          <cell r="G17">
            <v>4308.0000000000009</v>
          </cell>
          <cell r="H17">
            <v>4364.333333333333</v>
          </cell>
          <cell r="I17">
            <v>2280373</v>
          </cell>
          <cell r="J17">
            <v>74435</v>
          </cell>
          <cell r="K17">
            <v>77623</v>
          </cell>
        </row>
        <row r="18">
          <cell r="G18">
            <v>9853.3333333333358</v>
          </cell>
          <cell r="H18">
            <v>10223</v>
          </cell>
          <cell r="I18">
            <v>4539748</v>
          </cell>
          <cell r="J18">
            <v>983945</v>
          </cell>
          <cell r="K18">
            <v>980712</v>
          </cell>
        </row>
        <row r="19">
          <cell r="G19">
            <v>8448.6666666666661</v>
          </cell>
          <cell r="H19">
            <v>8574.6666666666679</v>
          </cell>
          <cell r="I19">
            <v>4031523</v>
          </cell>
          <cell r="J19">
            <v>388820</v>
          </cell>
          <cell r="K19">
            <v>419290</v>
          </cell>
        </row>
        <row r="20">
          <cell r="G20">
            <v>1954</v>
          </cell>
          <cell r="H20">
            <v>2007</v>
          </cell>
          <cell r="I20">
            <v>901319</v>
          </cell>
          <cell r="J20">
            <v>72323</v>
          </cell>
          <cell r="K20">
            <v>70258</v>
          </cell>
        </row>
        <row r="30">
          <cell r="G30">
            <v>169907.48699999999</v>
          </cell>
          <cell r="H30">
            <v>0</v>
          </cell>
          <cell r="I30">
            <v>138.08799999999999</v>
          </cell>
        </row>
        <row r="31">
          <cell r="G31">
            <v>111381.79399999999</v>
          </cell>
          <cell r="H31">
            <v>3002.6860000000001</v>
          </cell>
          <cell r="I31">
            <v>2085.4830000000002</v>
          </cell>
        </row>
        <row r="32">
          <cell r="G32">
            <v>143192.14000000001</v>
          </cell>
          <cell r="H32">
            <v>43118.495000000003</v>
          </cell>
          <cell r="I32">
            <v>21656.965</v>
          </cell>
        </row>
        <row r="33">
          <cell r="G33">
            <v>128636.749</v>
          </cell>
          <cell r="H33">
            <v>17577.364000000001</v>
          </cell>
          <cell r="I33">
            <v>12317.798000000001</v>
          </cell>
        </row>
        <row r="34">
          <cell r="G34">
            <v>35797.014000000003</v>
          </cell>
          <cell r="H34">
            <v>3072.855</v>
          </cell>
          <cell r="I34">
            <v>2981.1370000000002</v>
          </cell>
        </row>
        <row r="51">
          <cell r="G51">
            <v>21472.666666666664</v>
          </cell>
          <cell r="H51">
            <v>22330.666666666668</v>
          </cell>
          <cell r="I51">
            <v>7638873</v>
          </cell>
          <cell r="J51">
            <v>10168223</v>
          </cell>
          <cell r="K51">
            <v>1142916</v>
          </cell>
          <cell r="L51">
            <v>2723492</v>
          </cell>
        </row>
        <row r="63">
          <cell r="G63">
            <v>360925.22700000001</v>
          </cell>
          <cell r="H63">
            <v>33089.182999999997</v>
          </cell>
          <cell r="I63">
            <v>142280.003</v>
          </cell>
          <cell r="K63">
            <v>140171939</v>
          </cell>
          <cell r="L63">
            <v>3200068</v>
          </cell>
          <cell r="M63">
            <v>928958</v>
          </cell>
        </row>
      </sheetData>
      <sheetData sheetId="1">
        <row r="16">
          <cell r="G16">
            <v>1808.6666666666665</v>
          </cell>
          <cell r="H16">
            <v>1812</v>
          </cell>
          <cell r="I16">
            <v>978571</v>
          </cell>
          <cell r="J16">
            <v>0</v>
          </cell>
          <cell r="K16">
            <v>3186</v>
          </cell>
        </row>
        <row r="17">
          <cell r="G17">
            <v>4385.3333333333339</v>
          </cell>
          <cell r="H17">
            <v>4411.666666666667</v>
          </cell>
          <cell r="I17">
            <v>2356472</v>
          </cell>
          <cell r="J17">
            <v>87908</v>
          </cell>
          <cell r="K17">
            <v>70039</v>
          </cell>
        </row>
        <row r="18">
          <cell r="G18">
            <v>10573.666666666668</v>
          </cell>
          <cell r="H18">
            <v>10734.333333333334</v>
          </cell>
          <cell r="I18">
            <v>4928351</v>
          </cell>
          <cell r="J18">
            <v>1350397</v>
          </cell>
          <cell r="K18">
            <v>1093762</v>
          </cell>
        </row>
        <row r="19">
          <cell r="G19">
            <v>8523.6666666666661</v>
          </cell>
          <cell r="H19">
            <v>8622.3333333333321</v>
          </cell>
          <cell r="I19">
            <v>4081445</v>
          </cell>
          <cell r="J19">
            <v>321196</v>
          </cell>
          <cell r="K19">
            <v>488224</v>
          </cell>
        </row>
        <row r="20">
          <cell r="G20">
            <v>1979.6666666666665</v>
          </cell>
          <cell r="H20">
            <v>2017.6666666666667</v>
          </cell>
          <cell r="I20">
            <v>871716</v>
          </cell>
          <cell r="J20">
            <v>71728</v>
          </cell>
          <cell r="K20">
            <v>91946</v>
          </cell>
        </row>
        <row r="30">
          <cell r="G30">
            <v>54685.338000000003</v>
          </cell>
          <cell r="H30">
            <v>0</v>
          </cell>
          <cell r="I30">
            <v>192.346</v>
          </cell>
        </row>
        <row r="31">
          <cell r="G31">
            <v>88458.688999999998</v>
          </cell>
          <cell r="H31">
            <v>3547.3580000000002</v>
          </cell>
          <cell r="I31">
            <v>2052</v>
          </cell>
        </row>
        <row r="32">
          <cell r="G32">
            <v>148066.481</v>
          </cell>
          <cell r="H32">
            <v>58976.025000000001</v>
          </cell>
          <cell r="I32">
            <v>24105.628000000001</v>
          </cell>
        </row>
        <row r="33">
          <cell r="G33">
            <v>124727.98</v>
          </cell>
          <cell r="H33">
            <v>14418.644</v>
          </cell>
          <cell r="I33">
            <v>14418.887000000001</v>
          </cell>
        </row>
        <row r="34">
          <cell r="G34">
            <v>31640.188999999998</v>
          </cell>
          <cell r="H34">
            <v>3040.9059999999999</v>
          </cell>
          <cell r="I34">
            <v>3831.4679999999998</v>
          </cell>
        </row>
        <row r="51">
          <cell r="G51">
            <v>20834.333333333336</v>
          </cell>
          <cell r="H51">
            <v>21645.333333333332</v>
          </cell>
          <cell r="I51">
            <v>7606944</v>
          </cell>
          <cell r="J51">
            <v>10129003</v>
          </cell>
          <cell r="K51">
            <v>1004888</v>
          </cell>
          <cell r="L51">
            <v>2620186</v>
          </cell>
        </row>
        <row r="63">
          <cell r="G63">
            <v>311582.69900000002</v>
          </cell>
          <cell r="H63">
            <v>29274.016</v>
          </cell>
          <cell r="I63">
            <v>129279.935</v>
          </cell>
          <cell r="K63">
            <v>138453400</v>
          </cell>
          <cell r="L63">
            <v>3361969</v>
          </cell>
          <cell r="M63">
            <v>920553</v>
          </cell>
        </row>
      </sheetData>
      <sheetData sheetId="2">
        <row r="16">
          <cell r="G16">
            <v>1788</v>
          </cell>
          <cell r="H16">
            <v>1789.6666666666665</v>
          </cell>
          <cell r="I16">
            <v>1054822</v>
          </cell>
          <cell r="J16">
            <v>0</v>
          </cell>
          <cell r="K16">
            <v>2584</v>
          </cell>
        </row>
        <row r="17">
          <cell r="G17">
            <v>4495.6666666666661</v>
          </cell>
          <cell r="H17">
            <v>4545.333333333333</v>
          </cell>
          <cell r="I17">
            <v>2565495</v>
          </cell>
          <cell r="J17">
            <v>88929</v>
          </cell>
          <cell r="K17">
            <v>74990</v>
          </cell>
        </row>
        <row r="18">
          <cell r="G18">
            <v>10563.333333333334</v>
          </cell>
          <cell r="H18">
            <v>10760.666666666664</v>
          </cell>
          <cell r="I18">
            <v>5042862</v>
          </cell>
          <cell r="J18">
            <v>1363311</v>
          </cell>
          <cell r="K18">
            <v>1183674</v>
          </cell>
        </row>
        <row r="19">
          <cell r="G19">
            <v>8431.0000000000018</v>
          </cell>
          <cell r="H19">
            <v>8531.9999999999982</v>
          </cell>
          <cell r="I19">
            <v>4098643</v>
          </cell>
          <cell r="J19">
            <v>309862</v>
          </cell>
          <cell r="K19">
            <v>515796</v>
          </cell>
        </row>
        <row r="20">
          <cell r="G20">
            <v>2014.6666666666667</v>
          </cell>
          <cell r="H20">
            <v>2074</v>
          </cell>
          <cell r="I20">
            <v>880443</v>
          </cell>
          <cell r="J20">
            <v>86054</v>
          </cell>
          <cell r="K20">
            <v>98358</v>
          </cell>
        </row>
        <row r="30">
          <cell r="G30">
            <v>57785.697999999997</v>
          </cell>
          <cell r="H30">
            <v>0</v>
          </cell>
          <cell r="I30">
            <v>166.57900000000001</v>
          </cell>
        </row>
        <row r="31">
          <cell r="G31">
            <v>96353.025999999998</v>
          </cell>
          <cell r="H31">
            <v>3587.4360000000001</v>
          </cell>
          <cell r="I31">
            <v>2223.201</v>
          </cell>
        </row>
        <row r="32">
          <cell r="G32">
            <v>151939.35200000001</v>
          </cell>
          <cell r="H32">
            <v>59464.586000000003</v>
          </cell>
          <cell r="I32">
            <v>26101.442999999999</v>
          </cell>
        </row>
        <row r="33">
          <cell r="G33">
            <v>125866.664</v>
          </cell>
          <cell r="H33">
            <v>13904.962</v>
          </cell>
          <cell r="I33">
            <v>15366.234</v>
          </cell>
        </row>
        <row r="34">
          <cell r="G34">
            <v>31821.429</v>
          </cell>
          <cell r="H34">
            <v>3494.835</v>
          </cell>
          <cell r="I34">
            <v>4080.2370000000001</v>
          </cell>
        </row>
        <row r="51">
          <cell r="G51">
            <v>19321.666666666668</v>
          </cell>
          <cell r="H51">
            <v>20038.000000000004</v>
          </cell>
          <cell r="I51">
            <v>7567985</v>
          </cell>
          <cell r="J51">
            <v>10055640</v>
          </cell>
          <cell r="K51">
            <v>981842</v>
          </cell>
          <cell r="L51">
            <v>2010341</v>
          </cell>
        </row>
        <row r="63">
          <cell r="G63">
            <v>310507.951</v>
          </cell>
          <cell r="H63">
            <v>28677.755000000001</v>
          </cell>
          <cell r="I63">
            <v>110026.80499999999</v>
          </cell>
          <cell r="K63">
            <v>138078663</v>
          </cell>
          <cell r="L63">
            <v>3183262</v>
          </cell>
          <cell r="M63">
            <v>910696</v>
          </cell>
        </row>
      </sheetData>
      <sheetData sheetId="3">
        <row r="16">
          <cell r="G16">
            <v>1774.3333333333335</v>
          </cell>
          <cell r="H16">
            <v>1779</v>
          </cell>
          <cell r="I16">
            <v>1178461</v>
          </cell>
          <cell r="J16">
            <v>0</v>
          </cell>
          <cell r="K16">
            <v>7330</v>
          </cell>
        </row>
        <row r="17">
          <cell r="G17">
            <v>4437.6666666666661</v>
          </cell>
          <cell r="H17">
            <v>4473.6666666666661</v>
          </cell>
          <cell r="I17">
            <v>2632181</v>
          </cell>
          <cell r="J17">
            <v>73113</v>
          </cell>
          <cell r="K17">
            <v>106044</v>
          </cell>
        </row>
        <row r="18">
          <cell r="G18">
            <v>10095.333333333334</v>
          </cell>
          <cell r="H18">
            <v>10535.000000000002</v>
          </cell>
          <cell r="I18">
            <v>4332232</v>
          </cell>
          <cell r="J18">
            <v>1014819</v>
          </cell>
          <cell r="K18">
            <v>1453405</v>
          </cell>
        </row>
        <row r="19">
          <cell r="G19">
            <v>8334.6666666666661</v>
          </cell>
          <cell r="H19">
            <v>8441.6666666666661</v>
          </cell>
          <cell r="I19">
            <v>4004610</v>
          </cell>
          <cell r="J19">
            <v>369866</v>
          </cell>
          <cell r="K19">
            <v>647870</v>
          </cell>
        </row>
        <row r="20">
          <cell r="G20">
            <v>2035.6666666666667</v>
          </cell>
          <cell r="H20">
            <v>2068.3333333333335</v>
          </cell>
          <cell r="I20">
            <v>886900</v>
          </cell>
          <cell r="J20">
            <v>82536</v>
          </cell>
          <cell r="K20">
            <v>115087</v>
          </cell>
        </row>
        <row r="30">
          <cell r="G30">
            <v>61773.120000000003</v>
          </cell>
          <cell r="H30">
            <v>0</v>
          </cell>
          <cell r="I30">
            <v>450.12299999999999</v>
          </cell>
        </row>
        <row r="31">
          <cell r="G31">
            <v>97325.881999999998</v>
          </cell>
          <cell r="H31">
            <v>2947.319</v>
          </cell>
          <cell r="I31">
            <v>3114.2370000000001</v>
          </cell>
        </row>
        <row r="32">
          <cell r="G32">
            <v>134616.20199999999</v>
          </cell>
          <cell r="H32">
            <v>44581.055</v>
          </cell>
          <cell r="I32">
            <v>35737.673999999999</v>
          </cell>
        </row>
        <row r="33">
          <cell r="G33">
            <v>123085.984</v>
          </cell>
          <cell r="H33">
            <v>16572.537</v>
          </cell>
          <cell r="I33">
            <v>19318.277999999998</v>
          </cell>
        </row>
        <row r="34">
          <cell r="G34">
            <v>32026.922999999999</v>
          </cell>
          <cell r="H34">
            <v>3448.59</v>
          </cell>
          <cell r="I34">
            <v>4545.8320000000003</v>
          </cell>
        </row>
        <row r="51">
          <cell r="G51">
            <v>18210</v>
          </cell>
          <cell r="H51">
            <v>19033.000000000004</v>
          </cell>
          <cell r="I51">
            <v>6989659</v>
          </cell>
          <cell r="J51">
            <v>9576457</v>
          </cell>
          <cell r="K51">
            <v>834359</v>
          </cell>
          <cell r="L51">
            <v>1706912</v>
          </cell>
        </row>
        <row r="63">
          <cell r="G63">
            <v>324126.495</v>
          </cell>
          <cell r="H63">
            <v>24615.18</v>
          </cell>
          <cell r="I63">
            <v>98142.816000000006</v>
          </cell>
          <cell r="K63">
            <v>129389206</v>
          </cell>
          <cell r="L63">
            <v>3360822</v>
          </cell>
          <cell r="M63">
            <v>865639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Layout" topLeftCell="A25" zoomScaleNormal="100" workbookViewId="0">
      <selection activeCell="B43" sqref="B43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">
      <c r="A7" s="2"/>
      <c r="B7" s="2" t="s">
        <v>124</v>
      </c>
      <c r="C7" s="2"/>
      <c r="D7" s="2"/>
      <c r="E7" s="3"/>
      <c r="F7" s="2"/>
      <c r="G7" s="2"/>
      <c r="H7" s="3"/>
      <c r="I7" s="2" t="s">
        <v>11</v>
      </c>
      <c r="J7" s="5">
        <f ca="1">NOW()</f>
        <v>42417.55816226852</v>
      </c>
      <c r="K7" s="3" t="s">
        <v>12</v>
      </c>
      <c r="L7" s="3"/>
      <c r="M7" s="3"/>
    </row>
    <row r="8" spans="1:13" x14ac:dyDescent="0.2">
      <c r="A8" s="2"/>
      <c r="B8" s="2" t="s">
        <v>13</v>
      </c>
      <c r="C8" s="2"/>
      <c r="D8" s="2"/>
      <c r="E8" s="3"/>
      <c r="F8" s="2"/>
      <c r="G8" s="2"/>
      <c r="H8" s="2"/>
      <c r="I8" s="4" t="s">
        <v>14</v>
      </c>
      <c r="J8" s="6" t="s">
        <v>15</v>
      </c>
      <c r="K8" s="2"/>
      <c r="L8" s="2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7"/>
      <c r="J10" s="8" t="s">
        <v>16</v>
      </c>
      <c r="K10" s="9"/>
      <c r="L10" s="10"/>
      <c r="M10" s="3"/>
    </row>
    <row r="11" spans="1:13" x14ac:dyDescent="0.2">
      <c r="A11" s="1"/>
      <c r="B11" s="1"/>
      <c r="C11" s="1"/>
      <c r="D11" s="1"/>
      <c r="E11" s="1"/>
      <c r="F11" s="1"/>
      <c r="G11" s="11" t="s">
        <v>17</v>
      </c>
      <c r="H11" s="11" t="s">
        <v>18</v>
      </c>
      <c r="I11" s="11" t="s">
        <v>19</v>
      </c>
      <c r="J11" s="11" t="s">
        <v>20</v>
      </c>
      <c r="K11" s="12"/>
      <c r="L11" s="12"/>
      <c r="M11" s="3"/>
    </row>
    <row r="12" spans="1:13" x14ac:dyDescent="0.2">
      <c r="A12" s="1"/>
      <c r="B12" s="1"/>
      <c r="C12" s="1"/>
      <c r="D12" s="1"/>
      <c r="E12" s="1"/>
      <c r="F12" s="1"/>
      <c r="G12" s="13" t="s">
        <v>21</v>
      </c>
      <c r="H12" s="13" t="s">
        <v>22</v>
      </c>
      <c r="I12" s="13" t="s">
        <v>23</v>
      </c>
      <c r="J12" s="13" t="s">
        <v>24</v>
      </c>
      <c r="K12" s="13" t="s">
        <v>25</v>
      </c>
      <c r="L12" s="14"/>
      <c r="M12" s="3"/>
    </row>
    <row r="13" spans="1:13" x14ac:dyDescent="0.2">
      <c r="A13" s="1" t="s">
        <v>26</v>
      </c>
      <c r="B13" s="1"/>
      <c r="C13" s="1" t="s">
        <v>27</v>
      </c>
      <c r="D13" s="1"/>
      <c r="E13" s="1"/>
      <c r="F13" s="1"/>
      <c r="G13" s="13" t="s">
        <v>28</v>
      </c>
      <c r="H13" s="13" t="s">
        <v>29</v>
      </c>
      <c r="I13" s="13" t="s">
        <v>30</v>
      </c>
      <c r="J13" s="13" t="s">
        <v>31</v>
      </c>
      <c r="K13" s="13" t="s">
        <v>32</v>
      </c>
      <c r="L13" s="13" t="s">
        <v>33</v>
      </c>
      <c r="M13" s="3"/>
    </row>
    <row r="14" spans="1:13" x14ac:dyDescent="0.2">
      <c r="A14" s="1" t="s">
        <v>34</v>
      </c>
      <c r="B14" s="1"/>
      <c r="C14" s="6"/>
      <c r="D14" s="1"/>
      <c r="E14" s="1"/>
      <c r="F14" s="1"/>
      <c r="G14" s="15" t="s">
        <v>35</v>
      </c>
      <c r="H14" s="15" t="s">
        <v>35</v>
      </c>
      <c r="I14" s="15" t="s">
        <v>36</v>
      </c>
      <c r="J14" s="15" t="s">
        <v>37</v>
      </c>
      <c r="K14" s="15" t="s">
        <v>38</v>
      </c>
      <c r="L14" s="15" t="s">
        <v>39</v>
      </c>
      <c r="M14" s="3"/>
    </row>
    <row r="15" spans="1:13" x14ac:dyDescent="0.2">
      <c r="A15" s="2"/>
      <c r="B15" s="2"/>
      <c r="C15" s="16" t="s">
        <v>40</v>
      </c>
      <c r="D15" s="2"/>
      <c r="E15" s="2"/>
      <c r="F15" s="2"/>
      <c r="G15" s="17" t="s">
        <v>41</v>
      </c>
      <c r="H15" s="16" t="s">
        <v>42</v>
      </c>
      <c r="I15" s="16" t="s">
        <v>43</v>
      </c>
      <c r="J15" s="16" t="s">
        <v>44</v>
      </c>
      <c r="K15" s="16" t="s">
        <v>45</v>
      </c>
      <c r="L15" s="16" t="s">
        <v>46</v>
      </c>
      <c r="M15" s="3"/>
    </row>
    <row r="16" spans="1:13" x14ac:dyDescent="0.2">
      <c r="A16" s="2" t="s">
        <v>47</v>
      </c>
      <c r="B16" s="1" t="s">
        <v>48</v>
      </c>
      <c r="C16" s="2"/>
      <c r="D16" s="2"/>
      <c r="E16" s="2"/>
      <c r="F16" s="2"/>
      <c r="G16" s="18">
        <f>ROUND((('[1]Q1 2015'!G16+'[1]Q2 2015'!G16+'[1]Q3 2015'!G16+'[1]Q4 2015'!G16)/4),0)</f>
        <v>1800</v>
      </c>
      <c r="H16" s="18">
        <f>ROUND((('[1]Q1 2015'!H16+'[1]Q2 2015'!H16+'[1]Q3 2015'!H16+'[1]Q4 2015'!H16)/4),0)</f>
        <v>1816</v>
      </c>
      <c r="I16" s="18">
        <f>+'[1]Q1 2015'!I16+'[1]Q2 2015'!I16+'[1]Q3 2015'!I16+'[1]Q4 2015'!I16</f>
        <v>4195099</v>
      </c>
      <c r="J16" s="18">
        <f>+'[1]Q1 2015'!J16+'[1]Q2 2015'!J16+'[1]Q3 2015'!J16+'[1]Q4 2015'!J16</f>
        <v>0</v>
      </c>
      <c r="K16" s="18">
        <f>+'[1]Q1 2015'!K16+'[1]Q2 2015'!K16+'[1]Q3 2015'!K16+'[1]Q4 2015'!K16</f>
        <v>15519</v>
      </c>
      <c r="L16" s="2">
        <f>I16+J16+K16</f>
        <v>4210618</v>
      </c>
    </row>
    <row r="17" spans="1:13" x14ac:dyDescent="0.2">
      <c r="A17" s="2" t="s">
        <v>49</v>
      </c>
      <c r="B17" s="1" t="s">
        <v>50</v>
      </c>
      <c r="C17" s="2"/>
      <c r="D17" s="2"/>
      <c r="E17" s="2"/>
      <c r="F17" s="2"/>
      <c r="G17" s="18">
        <f>ROUND((('[1]Q1 2015'!G17+'[1]Q2 2015'!G17+'[1]Q3 2015'!G17+'[1]Q4 2015'!G17)/4),0)</f>
        <v>4407</v>
      </c>
      <c r="H17" s="18">
        <f>ROUND((('[1]Q1 2015'!H17+'[1]Q2 2015'!H17+'[1]Q3 2015'!H17+'[1]Q4 2015'!H17)/4),0)</f>
        <v>4449</v>
      </c>
      <c r="I17" s="18">
        <f>+'[1]Q1 2015'!I17+'[1]Q2 2015'!I17+'[1]Q3 2015'!I17+'[1]Q4 2015'!I17</f>
        <v>9834521</v>
      </c>
      <c r="J17" s="18">
        <f>+'[1]Q1 2015'!J17+'[1]Q2 2015'!J17+'[1]Q3 2015'!J17+'[1]Q4 2015'!J17</f>
        <v>324385</v>
      </c>
      <c r="K17" s="18">
        <f>+'[1]Q1 2015'!K17+'[1]Q2 2015'!K17+'[1]Q3 2015'!K17+'[1]Q4 2015'!K17</f>
        <v>328696</v>
      </c>
      <c r="L17" s="2">
        <f>I17+J17+K17</f>
        <v>10487602</v>
      </c>
    </row>
    <row r="18" spans="1:13" x14ac:dyDescent="0.2">
      <c r="A18" s="2" t="s">
        <v>51</v>
      </c>
      <c r="B18" s="1" t="s">
        <v>52</v>
      </c>
      <c r="C18" s="2"/>
      <c r="D18" s="2"/>
      <c r="E18" s="2"/>
      <c r="F18" s="2"/>
      <c r="G18" s="18">
        <f>ROUND((('[1]Q1 2015'!G18+'[1]Q2 2015'!G18+'[1]Q3 2015'!G18+'[1]Q4 2015'!G18)/4),0)</f>
        <v>10271</v>
      </c>
      <c r="H18" s="18">
        <f>ROUND((('[1]Q1 2015'!H18+'[1]Q2 2015'!H18+'[1]Q3 2015'!H18+'[1]Q4 2015'!H18)/4),0)</f>
        <v>10563</v>
      </c>
      <c r="I18" s="18">
        <f>+'[1]Q1 2015'!I18+'[1]Q2 2015'!I18+'[1]Q3 2015'!I18+'[1]Q4 2015'!I18</f>
        <v>18843193</v>
      </c>
      <c r="J18" s="18">
        <f>+'[1]Q1 2015'!J18+'[1]Q2 2015'!J18+'[1]Q3 2015'!J18+'[1]Q4 2015'!J18</f>
        <v>4712472</v>
      </c>
      <c r="K18" s="18">
        <f>+'[1]Q1 2015'!K18+'[1]Q2 2015'!K18+'[1]Q3 2015'!K18+'[1]Q4 2015'!K18</f>
        <v>4711553</v>
      </c>
      <c r="L18" s="2">
        <f>I18+J18+K18</f>
        <v>28267218</v>
      </c>
    </row>
    <row r="19" spans="1:13" x14ac:dyDescent="0.2">
      <c r="A19" s="2" t="s">
        <v>53</v>
      </c>
      <c r="B19" s="1" t="s">
        <v>54</v>
      </c>
      <c r="C19" s="2"/>
      <c r="D19" s="2"/>
      <c r="E19" s="2"/>
      <c r="F19" s="2"/>
      <c r="G19" s="18">
        <f>ROUND((('[1]Q1 2015'!G19+'[1]Q2 2015'!G19+'[1]Q3 2015'!G19+'[1]Q4 2015'!G19)/4),0)-1</f>
        <v>8434</v>
      </c>
      <c r="H19" s="18">
        <f>ROUND((('[1]Q1 2015'!H19+'[1]Q2 2015'!H19+'[1]Q3 2015'!H19+'[1]Q4 2015'!H19)/4),0)</f>
        <v>8543</v>
      </c>
      <c r="I19" s="18">
        <f>+'[1]Q1 2015'!I19+'[1]Q2 2015'!I19+'[1]Q3 2015'!I19+'[1]Q4 2015'!I19</f>
        <v>16216221</v>
      </c>
      <c r="J19" s="18">
        <f>+'[1]Q1 2015'!J19+'[1]Q2 2015'!J19+'[1]Q3 2015'!J19+'[1]Q4 2015'!J19</f>
        <v>1389744</v>
      </c>
      <c r="K19" s="18">
        <f>+'[1]Q1 2015'!K19+'[1]Q2 2015'!K19+'[1]Q3 2015'!K19+'[1]Q4 2015'!K19</f>
        <v>2071180</v>
      </c>
      <c r="L19" s="2">
        <f>I19+J19+K19</f>
        <v>19677145</v>
      </c>
    </row>
    <row r="20" spans="1:13" x14ac:dyDescent="0.2">
      <c r="A20" s="2" t="s">
        <v>55</v>
      </c>
      <c r="B20" s="1" t="s">
        <v>56</v>
      </c>
      <c r="C20" s="2"/>
      <c r="D20" s="2"/>
      <c r="E20" s="2"/>
      <c r="F20" s="2"/>
      <c r="G20" s="19">
        <f>ROUND((('[1]Q1 2015'!G20+'[1]Q2 2015'!G20+'[1]Q3 2015'!G20+'[1]Q4 2015'!G20)/4),0)</f>
        <v>1996</v>
      </c>
      <c r="H20" s="19">
        <f>ROUND((('[1]Q1 2015'!H20+'[1]Q2 2015'!H20+'[1]Q3 2015'!H20+'[1]Q4 2015'!H20)/4),0)</f>
        <v>2042</v>
      </c>
      <c r="I20" s="19">
        <f>+'[1]Q1 2015'!I20+'[1]Q2 2015'!I20+'[1]Q3 2015'!I20+'[1]Q4 2015'!I20</f>
        <v>3540378</v>
      </c>
      <c r="J20" s="19">
        <f>+'[1]Q1 2015'!J20+'[1]Q2 2015'!J20+'[1]Q3 2015'!J20+'[1]Q4 2015'!J20</f>
        <v>312641</v>
      </c>
      <c r="K20" s="19">
        <f>+'[1]Q1 2015'!K20+'[1]Q2 2015'!K20+'[1]Q3 2015'!K20+'[1]Q4 2015'!K20</f>
        <v>375649</v>
      </c>
      <c r="L20" s="20">
        <f>I20+J20+K20</f>
        <v>4228668</v>
      </c>
    </row>
    <row r="21" spans="1:13" ht="12.75" thickBot="1" x14ac:dyDescent="0.25">
      <c r="A21" s="2" t="s">
        <v>57</v>
      </c>
      <c r="B21" s="1" t="s">
        <v>58</v>
      </c>
      <c r="C21" s="2"/>
      <c r="D21" s="2"/>
      <c r="E21" s="2"/>
      <c r="F21" s="2"/>
      <c r="G21" s="21">
        <f>ROUND(SUM(G16:G20),0)</f>
        <v>26908</v>
      </c>
      <c r="H21" s="21">
        <f t="shared" ref="H21:K21" si="0">ROUND(SUM(H16:H20),0)</f>
        <v>27413</v>
      </c>
      <c r="I21" s="21">
        <f t="shared" si="0"/>
        <v>52629412</v>
      </c>
      <c r="J21" s="21">
        <f t="shared" si="0"/>
        <v>6739242</v>
      </c>
      <c r="K21" s="21">
        <f t="shared" si="0"/>
        <v>7502597</v>
      </c>
      <c r="L21" s="21">
        <f>ROUND(SUM(L16:L20),0)</f>
        <v>66871251</v>
      </c>
    </row>
    <row r="22" spans="1:13" ht="12.75" thickTop="1" x14ac:dyDescent="0.2">
      <c r="A22" s="3"/>
      <c r="B22" s="3"/>
      <c r="C22" s="3"/>
      <c r="D22" s="3"/>
      <c r="E22" s="3"/>
      <c r="F22" s="3"/>
      <c r="G22" s="3"/>
      <c r="H22" s="22"/>
      <c r="I22" s="22"/>
      <c r="J22" s="22"/>
      <c r="K22" s="22"/>
      <c r="L22" s="22"/>
      <c r="M22" s="23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3"/>
    </row>
    <row r="24" spans="1:13" x14ac:dyDescent="0.2">
      <c r="A24" s="3"/>
      <c r="B24" s="3"/>
      <c r="C24" s="3"/>
      <c r="D24" s="3"/>
      <c r="E24" s="3"/>
      <c r="F24" s="3"/>
      <c r="G24" s="7"/>
      <c r="H24" s="8" t="s">
        <v>59</v>
      </c>
      <c r="I24" s="9"/>
      <c r="J24" s="10"/>
      <c r="K24" s="3"/>
      <c r="L24" s="3"/>
      <c r="M24" s="3"/>
    </row>
    <row r="25" spans="1:13" x14ac:dyDescent="0.2">
      <c r="A25" s="3"/>
      <c r="B25" s="6"/>
      <c r="C25" s="6"/>
      <c r="D25" s="6"/>
      <c r="E25" s="6"/>
      <c r="F25" s="6"/>
      <c r="G25" s="24" t="s">
        <v>19</v>
      </c>
      <c r="H25" s="24" t="s">
        <v>20</v>
      </c>
      <c r="I25" s="25"/>
      <c r="J25" s="25"/>
      <c r="K25" s="3"/>
      <c r="L25" s="3"/>
      <c r="M25" s="23"/>
    </row>
    <row r="26" spans="1:13" x14ac:dyDescent="0.2">
      <c r="A26" s="3"/>
      <c r="B26" s="6"/>
      <c r="C26" s="6"/>
      <c r="D26" s="6"/>
      <c r="E26" s="6"/>
      <c r="F26" s="6"/>
      <c r="G26" s="26" t="s">
        <v>23</v>
      </c>
      <c r="H26" s="26" t="s">
        <v>24</v>
      </c>
      <c r="I26" s="26" t="s">
        <v>25</v>
      </c>
      <c r="J26" s="26" t="s">
        <v>60</v>
      </c>
      <c r="K26" s="3"/>
      <c r="L26" s="3"/>
      <c r="M26" s="23"/>
    </row>
    <row r="27" spans="1:13" x14ac:dyDescent="0.2">
      <c r="A27" s="3"/>
      <c r="B27" s="6"/>
      <c r="C27" s="6"/>
      <c r="D27" s="6"/>
      <c r="E27" s="6"/>
      <c r="F27" s="6"/>
      <c r="G27" s="26" t="s">
        <v>30</v>
      </c>
      <c r="H27" s="26" t="s">
        <v>61</v>
      </c>
      <c r="I27" s="26" t="s">
        <v>32</v>
      </c>
      <c r="J27" s="26" t="s">
        <v>62</v>
      </c>
      <c r="K27" s="3"/>
      <c r="L27" s="3"/>
      <c r="M27" s="23"/>
    </row>
    <row r="28" spans="1:13" x14ac:dyDescent="0.2">
      <c r="A28" s="3"/>
      <c r="B28" s="6"/>
      <c r="C28" s="6"/>
      <c r="D28" s="6"/>
      <c r="E28" s="6"/>
      <c r="F28" s="6"/>
      <c r="G28" s="27" t="s">
        <v>36</v>
      </c>
      <c r="H28" s="27" t="s">
        <v>37</v>
      </c>
      <c r="I28" s="27" t="s">
        <v>38</v>
      </c>
      <c r="J28" s="27" t="s">
        <v>39</v>
      </c>
      <c r="K28" s="3"/>
      <c r="L28" s="3"/>
      <c r="M28" s="23"/>
    </row>
    <row r="29" spans="1:13" x14ac:dyDescent="0.2">
      <c r="A29" s="3"/>
      <c r="B29" s="3"/>
      <c r="C29" s="3"/>
      <c r="D29" s="3"/>
      <c r="E29" s="3"/>
      <c r="F29" s="3"/>
      <c r="G29" s="17" t="s">
        <v>63</v>
      </c>
      <c r="H29" s="17" t="s">
        <v>64</v>
      </c>
      <c r="I29" s="17" t="s">
        <v>65</v>
      </c>
      <c r="J29" s="17" t="s">
        <v>66</v>
      </c>
      <c r="K29" s="3"/>
      <c r="L29" s="3"/>
      <c r="M29" s="23"/>
    </row>
    <row r="30" spans="1:13" x14ac:dyDescent="0.2">
      <c r="A30" s="3" t="s">
        <v>47</v>
      </c>
      <c r="B30" s="1" t="s">
        <v>48</v>
      </c>
      <c r="C30" s="3"/>
      <c r="D30" s="3"/>
      <c r="E30" s="3"/>
      <c r="F30" s="3"/>
      <c r="G30" s="18">
        <f>ROUND(+'[1]Q1 2015'!G30+'[1]Q2 2015'!G30+'[1]Q3 2015'!G30+'[1]Q4 2015'!G30,0)-2</f>
        <v>344150</v>
      </c>
      <c r="H30" s="18">
        <f>ROUND(+'[1]Q1 2015'!H30+'[1]Q2 2015'!H30+'[1]Q3 2015'!H30+'[1]Q4 2015'!H30,0)</f>
        <v>0</v>
      </c>
      <c r="I30" s="18">
        <f>ROUND(+'[1]Q1 2015'!I30+'[1]Q2 2015'!I30+'[1]Q3 2015'!I30+'[1]Q4 2015'!I30,0)</f>
        <v>947</v>
      </c>
      <c r="J30" s="2">
        <f>G30+H30+I30</f>
        <v>345097</v>
      </c>
      <c r="K30" s="3"/>
      <c r="L30" s="3"/>
      <c r="M30" s="3"/>
    </row>
    <row r="31" spans="1:13" x14ac:dyDescent="0.2">
      <c r="A31" s="3" t="s">
        <v>49</v>
      </c>
      <c r="B31" s="1" t="s">
        <v>50</v>
      </c>
      <c r="C31" s="3"/>
      <c r="D31" s="3"/>
      <c r="E31" s="3"/>
      <c r="F31" s="3"/>
      <c r="G31" s="18">
        <f>ROUND(+'[1]Q1 2015'!G31+'[1]Q2 2015'!G31+'[1]Q3 2015'!G31+'[1]Q4 2015'!G31,0)</f>
        <v>393519</v>
      </c>
      <c r="H31" s="18">
        <f>ROUND(+'[1]Q1 2015'!H31+'[1]Q2 2015'!H31+'[1]Q3 2015'!H31+'[1]Q4 2015'!H31,0)</f>
        <v>13085</v>
      </c>
      <c r="I31" s="18">
        <f>ROUND(+'[1]Q1 2015'!I31+'[1]Q2 2015'!I31+'[1]Q3 2015'!I31+'[1]Q4 2015'!I31,0)</f>
        <v>9475</v>
      </c>
      <c r="J31" s="2">
        <f>G31+H31+I31</f>
        <v>416079</v>
      </c>
      <c r="K31" s="3"/>
      <c r="L31" s="3"/>
      <c r="M31" s="3"/>
    </row>
    <row r="32" spans="1:13" x14ac:dyDescent="0.2">
      <c r="A32" s="3" t="s">
        <v>51</v>
      </c>
      <c r="B32" s="1" t="s">
        <v>52</v>
      </c>
      <c r="C32" s="3"/>
      <c r="D32" s="3"/>
      <c r="E32" s="3"/>
      <c r="F32" s="3"/>
      <c r="G32" s="18">
        <f>ROUND(+'[1]Q1 2015'!G32+'[1]Q2 2015'!G32+'[1]Q3 2015'!G32+'[1]Q4 2015'!G32,0)</f>
        <v>577814</v>
      </c>
      <c r="H32" s="18">
        <f>ROUND(+'[1]Q1 2015'!H32+'[1]Q2 2015'!H32+'[1]Q3 2015'!H32+'[1]Q4 2015'!H32,0)</f>
        <v>206140</v>
      </c>
      <c r="I32" s="18">
        <f>ROUND(+'[1]Q1 2015'!I32+'[1]Q2 2015'!I32+'[1]Q3 2015'!I32+'[1]Q4 2015'!I32,0)</f>
        <v>107602</v>
      </c>
      <c r="J32" s="2">
        <f>G32+H32+I32</f>
        <v>891556</v>
      </c>
      <c r="K32" s="3"/>
      <c r="L32" s="3"/>
      <c r="M32" s="3"/>
    </row>
    <row r="33" spans="1:13" x14ac:dyDescent="0.2">
      <c r="A33" s="3" t="s">
        <v>53</v>
      </c>
      <c r="B33" s="1" t="s">
        <v>54</v>
      </c>
      <c r="C33" s="3"/>
      <c r="D33" s="3"/>
      <c r="E33" s="3"/>
      <c r="F33" s="3"/>
      <c r="G33" s="18">
        <f>ROUND(+'[1]Q1 2015'!G33+'[1]Q2 2015'!G33+'[1]Q3 2015'!G33+'[1]Q4 2015'!G33,0)</f>
        <v>502317</v>
      </c>
      <c r="H33" s="18">
        <f>ROUND(+'[1]Q1 2015'!H33+'[1]Q2 2015'!H33+'[1]Q3 2015'!H33+'[1]Q4 2015'!H33,0)</f>
        <v>62474</v>
      </c>
      <c r="I33" s="18">
        <f>ROUND(+'[1]Q1 2015'!I33+'[1]Q2 2015'!I33+'[1]Q3 2015'!I33+'[1]Q4 2015'!I33,0)</f>
        <v>61421</v>
      </c>
      <c r="J33" s="2">
        <f>G33+H33+I33</f>
        <v>626212</v>
      </c>
      <c r="K33" s="3"/>
      <c r="L33" s="3"/>
      <c r="M33" s="3"/>
    </row>
    <row r="34" spans="1:13" x14ac:dyDescent="0.2">
      <c r="A34" s="3" t="s">
        <v>55</v>
      </c>
      <c r="B34" s="1" t="s">
        <v>56</v>
      </c>
      <c r="C34" s="3"/>
      <c r="D34" s="3"/>
      <c r="E34" s="3"/>
      <c r="F34" s="3"/>
      <c r="G34" s="19">
        <f>ROUND(+'[1]Q1 2015'!G34+'[1]Q2 2015'!G34+'[1]Q3 2015'!G34+'[1]Q4 2015'!G34,0)</f>
        <v>131286</v>
      </c>
      <c r="H34" s="19">
        <f>ROUND(+'[1]Q1 2015'!H34+'[1]Q2 2015'!H34+'[1]Q3 2015'!H34+'[1]Q4 2015'!H34,0)</f>
        <v>13057</v>
      </c>
      <c r="I34" s="19">
        <f>ROUND(+'[1]Q1 2015'!I34+'[1]Q2 2015'!I34+'[1]Q3 2015'!I34+'[1]Q4 2015'!I34,0)-1</f>
        <v>15438</v>
      </c>
      <c r="J34" s="20">
        <f>G34+H34+I34</f>
        <v>159781</v>
      </c>
      <c r="K34" s="3"/>
      <c r="L34" s="3"/>
      <c r="M34" s="3"/>
    </row>
    <row r="35" spans="1:13" ht="12.75" thickBot="1" x14ac:dyDescent="0.25">
      <c r="A35" s="3" t="s">
        <v>57</v>
      </c>
      <c r="B35" s="1" t="s">
        <v>58</v>
      </c>
      <c r="C35" s="3"/>
      <c r="D35" s="3"/>
      <c r="E35" s="3"/>
      <c r="F35" s="3"/>
      <c r="G35" s="21">
        <f>ROUND(SUM(G30:G34),0)</f>
        <v>1949086</v>
      </c>
      <c r="H35" s="21">
        <f>ROUND(SUM(H30:H34),0)</f>
        <v>294756</v>
      </c>
      <c r="I35" s="21">
        <f t="shared" ref="I35:J35" si="1">ROUND(SUM(I30:I34),0)</f>
        <v>194883</v>
      </c>
      <c r="J35" s="21">
        <f t="shared" si="1"/>
        <v>2438725</v>
      </c>
      <c r="K35" s="3"/>
      <c r="L35" s="3"/>
      <c r="M35" s="3"/>
    </row>
    <row r="36" spans="1:13" ht="12.75" thickTop="1" x14ac:dyDescent="0.2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tr">
        <f>J1</f>
        <v>Full Year 2015</v>
      </c>
      <c r="K36" s="3" t="s">
        <v>67</v>
      </c>
      <c r="L36" s="3"/>
      <c r="M36" s="3"/>
    </row>
    <row r="37" spans="1:13" x14ac:dyDescent="0.2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">
      <c r="A42" s="2"/>
      <c r="B42" s="2" t="s">
        <v>124</v>
      </c>
      <c r="C42" s="2"/>
      <c r="D42" s="2"/>
      <c r="E42" s="3"/>
      <c r="F42" s="2"/>
      <c r="G42" s="2"/>
      <c r="H42" s="3"/>
      <c r="I42" s="2" t="s">
        <v>11</v>
      </c>
      <c r="J42" s="5">
        <f ca="1">+J7</f>
        <v>42417.55816226852</v>
      </c>
      <c r="K42" s="3" t="str">
        <f>K7</f>
        <v>AMENDED: NO</v>
      </c>
      <c r="L42" s="3"/>
      <c r="M42" s="3"/>
    </row>
    <row r="43" spans="1:13" x14ac:dyDescent="0.2">
      <c r="A43" s="2"/>
      <c r="B43" s="2" t="s">
        <v>13</v>
      </c>
      <c r="C43" s="2"/>
      <c r="D43" s="2"/>
      <c r="E43" s="3"/>
      <c r="F43" s="2"/>
      <c r="G43" s="2"/>
      <c r="H43" s="2"/>
      <c r="I43" s="4" t="str">
        <f>J36</f>
        <v>Full Year 2015</v>
      </c>
      <c r="J43" s="6" t="str">
        <f>J8</f>
        <v>YEAR: 2015</v>
      </c>
      <c r="K43" s="2"/>
      <c r="L43" s="2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16</v>
      </c>
      <c r="L45" s="9"/>
      <c r="M45" s="10"/>
    </row>
    <row r="46" spans="1:13" x14ac:dyDescent="0.2">
      <c r="A46" s="6"/>
      <c r="B46" s="6"/>
      <c r="C46" s="6"/>
      <c r="D46" s="6"/>
      <c r="E46" s="6"/>
      <c r="F46" s="6"/>
      <c r="G46" s="11" t="s">
        <v>17</v>
      </c>
      <c r="H46" s="11" t="s">
        <v>18</v>
      </c>
      <c r="I46" s="11" t="s">
        <v>68</v>
      </c>
      <c r="J46" s="12"/>
      <c r="K46" s="12"/>
      <c r="L46" s="11" t="s">
        <v>69</v>
      </c>
      <c r="M46" s="25"/>
    </row>
    <row r="47" spans="1:13" x14ac:dyDescent="0.2">
      <c r="A47" s="6"/>
      <c r="B47" s="6"/>
      <c r="C47" s="6"/>
      <c r="D47" s="6"/>
      <c r="E47" s="6"/>
      <c r="F47" s="6"/>
      <c r="G47" s="13" t="s">
        <v>21</v>
      </c>
      <c r="H47" s="13" t="s">
        <v>22</v>
      </c>
      <c r="I47" s="13" t="s">
        <v>70</v>
      </c>
      <c r="J47" s="14"/>
      <c r="K47" s="14"/>
      <c r="L47" s="13" t="s">
        <v>71</v>
      </c>
      <c r="M47" s="26" t="s">
        <v>60</v>
      </c>
    </row>
    <row r="48" spans="1:13" x14ac:dyDescent="0.2">
      <c r="A48" s="1" t="s">
        <v>26</v>
      </c>
      <c r="B48" s="1"/>
      <c r="C48" s="1" t="s">
        <v>27</v>
      </c>
      <c r="D48" s="1"/>
      <c r="E48" s="6"/>
      <c r="F48" s="6"/>
      <c r="G48" s="13" t="s">
        <v>28</v>
      </c>
      <c r="H48" s="13" t="s">
        <v>29</v>
      </c>
      <c r="I48" s="13" t="s">
        <v>72</v>
      </c>
      <c r="J48" s="13" t="s">
        <v>73</v>
      </c>
      <c r="K48" s="13" t="s">
        <v>20</v>
      </c>
      <c r="L48" s="13" t="s">
        <v>74</v>
      </c>
      <c r="M48" s="26" t="s">
        <v>75</v>
      </c>
    </row>
    <row r="49" spans="1:13" x14ac:dyDescent="0.2">
      <c r="A49" s="1" t="s">
        <v>34</v>
      </c>
      <c r="B49" s="1"/>
      <c r="C49" s="6"/>
      <c r="D49" s="1"/>
      <c r="E49" s="6"/>
      <c r="F49" s="6"/>
      <c r="G49" s="15" t="s">
        <v>35</v>
      </c>
      <c r="H49" s="15" t="s">
        <v>35</v>
      </c>
      <c r="I49" s="15" t="s">
        <v>38</v>
      </c>
      <c r="J49" s="15" t="s">
        <v>25</v>
      </c>
      <c r="K49" s="15" t="s">
        <v>39</v>
      </c>
      <c r="L49" s="15" t="s">
        <v>76</v>
      </c>
      <c r="M49" s="27" t="s">
        <v>77</v>
      </c>
    </row>
    <row r="50" spans="1:13" x14ac:dyDescent="0.2">
      <c r="A50" s="2"/>
      <c r="B50" s="2"/>
      <c r="C50" s="16" t="s">
        <v>40</v>
      </c>
      <c r="D50" s="2"/>
      <c r="E50" s="3"/>
      <c r="F50" s="3"/>
      <c r="G50" s="17" t="s">
        <v>41</v>
      </c>
      <c r="H50" s="16" t="s">
        <v>42</v>
      </c>
      <c r="I50" s="16" t="s">
        <v>43</v>
      </c>
      <c r="J50" s="16" t="s">
        <v>44</v>
      </c>
      <c r="K50" s="16" t="s">
        <v>45</v>
      </c>
      <c r="L50" s="16" t="s">
        <v>46</v>
      </c>
      <c r="M50" s="17" t="s">
        <v>63</v>
      </c>
    </row>
    <row r="51" spans="1:13" x14ac:dyDescent="0.2">
      <c r="A51" s="3" t="s">
        <v>78</v>
      </c>
      <c r="B51" s="6" t="s">
        <v>79</v>
      </c>
      <c r="C51" s="3"/>
      <c r="D51" s="3"/>
      <c r="E51" s="3"/>
      <c r="F51" s="3"/>
      <c r="G51" s="28">
        <f>ROUND((('[1]Q1 2015'!G51+'[1]Q2 2015'!G51+'[1]Q3 2015'!G51+'[1]Q4 2015'!G51)/4),0)</f>
        <v>19960</v>
      </c>
      <c r="H51" s="28">
        <f>ROUND((('[1]Q1 2015'!H51+'[1]Q2 2015'!H51+'[1]Q3 2015'!H51+'[1]Q4 2015'!H51)/4),0)</f>
        <v>20762</v>
      </c>
      <c r="I51" s="28">
        <f>+'[1]Q1 2015'!I51+'[1]Q2 2015'!I51+'[1]Q3 2015'!I51+'[1]Q4 2015'!I51</f>
        <v>29803461</v>
      </c>
      <c r="J51" s="28">
        <f>+'[1]Q1 2015'!J51+'[1]Q2 2015'!J51+'[1]Q3 2015'!J51+'[1]Q4 2015'!J51</f>
        <v>39929323</v>
      </c>
      <c r="K51" s="28">
        <f>+'[1]Q1 2015'!K51+'[1]Q2 2015'!K51+'[1]Q3 2015'!K51+'[1]Q4 2015'!K51</f>
        <v>3964005</v>
      </c>
      <c r="L51" s="28">
        <f>+'[1]Q1 2015'!L51+'[1]Q2 2015'!L51+'[1]Q3 2015'!L51+'[1]Q4 2015'!L51</f>
        <v>9060931</v>
      </c>
      <c r="M51" s="20">
        <f>L51+K51+J51</f>
        <v>52954259</v>
      </c>
    </row>
    <row r="52" spans="1:13" ht="12.75" thickBot="1" x14ac:dyDescent="0.25">
      <c r="A52" s="3" t="s">
        <v>80</v>
      </c>
      <c r="B52" s="6" t="s">
        <v>81</v>
      </c>
      <c r="C52" s="3"/>
      <c r="D52" s="3"/>
      <c r="E52" s="3"/>
      <c r="F52" s="3"/>
      <c r="G52" s="21">
        <f>G21+G51</f>
        <v>46868</v>
      </c>
      <c r="H52" s="21">
        <f>H21+H51</f>
        <v>48175</v>
      </c>
      <c r="I52" s="21">
        <f>I21+I51</f>
        <v>82432873</v>
      </c>
      <c r="J52" s="21">
        <f>I21+J51</f>
        <v>92558735</v>
      </c>
      <c r="K52" s="21">
        <f>J21+K51</f>
        <v>10703247</v>
      </c>
      <c r="L52" s="21">
        <f>K21+L51</f>
        <v>16563528</v>
      </c>
      <c r="M52" s="21">
        <f>L21+M51</f>
        <v>119825510</v>
      </c>
    </row>
    <row r="53" spans="1:13" ht="12.75" thickTop="1" x14ac:dyDescent="0.2">
      <c r="A53" s="3"/>
      <c r="B53" s="3"/>
      <c r="C53" s="3"/>
      <c r="D53" s="3"/>
      <c r="E53" s="3"/>
      <c r="F53" s="3"/>
      <c r="G53" s="3"/>
      <c r="H53" s="3"/>
      <c r="I53" s="29" t="s">
        <v>82</v>
      </c>
      <c r="J53" s="29" t="s">
        <v>82</v>
      </c>
      <c r="K53" s="29" t="s">
        <v>83</v>
      </c>
      <c r="L53" s="29" t="s">
        <v>84</v>
      </c>
      <c r="M53" s="29" t="s">
        <v>85</v>
      </c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29" t="s">
        <v>86</v>
      </c>
      <c r="J54" s="29" t="s">
        <v>86</v>
      </c>
      <c r="K54" s="29" t="s">
        <v>86</v>
      </c>
      <c r="L54" s="29" t="s">
        <v>86</v>
      </c>
      <c r="M54" s="29" t="s">
        <v>86</v>
      </c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29" t="s">
        <v>87</v>
      </c>
      <c r="J55" s="29" t="s">
        <v>88</v>
      </c>
      <c r="K55" s="29" t="s">
        <v>89</v>
      </c>
      <c r="L55" s="29" t="s">
        <v>90</v>
      </c>
      <c r="M55" s="29" t="s">
        <v>91</v>
      </c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6"/>
      <c r="B57" s="6"/>
      <c r="C57" s="6"/>
      <c r="D57" s="6"/>
      <c r="E57" s="6"/>
      <c r="F57" s="6"/>
      <c r="G57" s="7"/>
      <c r="H57" s="8" t="s">
        <v>59</v>
      </c>
      <c r="I57" s="9"/>
      <c r="J57" s="10"/>
      <c r="K57" s="8"/>
      <c r="L57" s="30" t="s">
        <v>92</v>
      </c>
      <c r="M57" s="31"/>
    </row>
    <row r="58" spans="1:13" x14ac:dyDescent="0.2">
      <c r="A58" s="6"/>
      <c r="B58" s="6"/>
      <c r="C58" s="6"/>
      <c r="D58" s="6"/>
      <c r="E58" s="6"/>
      <c r="F58" s="6"/>
      <c r="G58" s="25"/>
      <c r="H58" s="25"/>
      <c r="I58" s="24" t="s">
        <v>69</v>
      </c>
      <c r="J58" s="25"/>
      <c r="K58" s="25"/>
      <c r="L58" s="25"/>
      <c r="M58" s="24" t="s">
        <v>93</v>
      </c>
    </row>
    <row r="59" spans="1:13" x14ac:dyDescent="0.2">
      <c r="A59" s="6"/>
      <c r="B59" s="6"/>
      <c r="C59" s="6"/>
      <c r="D59" s="6"/>
      <c r="E59" s="6"/>
      <c r="F59" s="6"/>
      <c r="G59" s="32"/>
      <c r="H59" s="32"/>
      <c r="I59" s="26" t="s">
        <v>71</v>
      </c>
      <c r="J59" s="32"/>
      <c r="K59" s="32"/>
      <c r="L59" s="32"/>
      <c r="M59" s="26" t="s">
        <v>94</v>
      </c>
    </row>
    <row r="60" spans="1:13" x14ac:dyDescent="0.2">
      <c r="A60" s="6"/>
      <c r="B60" s="6"/>
      <c r="C60" s="6"/>
      <c r="D60" s="6"/>
      <c r="E60" s="6"/>
      <c r="F60" s="6"/>
      <c r="G60" s="26" t="s">
        <v>73</v>
      </c>
      <c r="H60" s="26" t="s">
        <v>20</v>
      </c>
      <c r="I60" s="26" t="s">
        <v>74</v>
      </c>
      <c r="J60" s="26" t="s">
        <v>60</v>
      </c>
      <c r="K60" s="26" t="s">
        <v>72</v>
      </c>
      <c r="L60" s="26" t="s">
        <v>95</v>
      </c>
      <c r="M60" s="26" t="s">
        <v>96</v>
      </c>
    </row>
    <row r="61" spans="1:13" x14ac:dyDescent="0.2">
      <c r="A61" s="6"/>
      <c r="B61" s="6"/>
      <c r="C61" s="6"/>
      <c r="D61" s="6"/>
      <c r="E61" s="6"/>
      <c r="F61" s="6"/>
      <c r="G61" s="27" t="s">
        <v>25</v>
      </c>
      <c r="H61" s="27" t="s">
        <v>39</v>
      </c>
      <c r="I61" s="27" t="s">
        <v>97</v>
      </c>
      <c r="J61" s="27" t="s">
        <v>62</v>
      </c>
      <c r="K61" s="27" t="s">
        <v>98</v>
      </c>
      <c r="L61" s="27" t="s">
        <v>99</v>
      </c>
      <c r="M61" s="27" t="s">
        <v>100</v>
      </c>
    </row>
    <row r="62" spans="1:13" x14ac:dyDescent="0.2">
      <c r="A62" s="3"/>
      <c r="B62" s="3"/>
      <c r="C62" s="3"/>
      <c r="D62" s="3"/>
      <c r="E62" s="3"/>
      <c r="F62" s="3"/>
      <c r="G62" s="17" t="s">
        <v>64</v>
      </c>
      <c r="H62" s="17" t="s">
        <v>65</v>
      </c>
      <c r="I62" s="17" t="s">
        <v>66</v>
      </c>
      <c r="J62" s="17" t="s">
        <v>101</v>
      </c>
      <c r="K62" s="17" t="s">
        <v>102</v>
      </c>
      <c r="L62" s="17" t="s">
        <v>103</v>
      </c>
      <c r="M62" s="17" t="s">
        <v>104</v>
      </c>
    </row>
    <row r="63" spans="1:13" x14ac:dyDescent="0.2">
      <c r="A63" s="3" t="s">
        <v>78</v>
      </c>
      <c r="B63" s="6" t="s">
        <v>79</v>
      </c>
      <c r="C63" s="3"/>
      <c r="D63" s="3"/>
      <c r="E63" s="3"/>
      <c r="F63" s="3"/>
      <c r="G63" s="28">
        <f>ROUND(+'[1]Q1 2015'!G63+'[1]Q2 2015'!G63+'[1]Q3 2015'!G63+'[1]Q4 2015'!G63,0)</f>
        <v>1307142</v>
      </c>
      <c r="H63" s="28">
        <f>ROUND(+'[1]Q1 2015'!H63+'[1]Q2 2015'!H63+'[1]Q3 2015'!H63+'[1]Q4 2015'!H63,0)</f>
        <v>115656</v>
      </c>
      <c r="I63" s="28">
        <f>ROUND(+'[1]Q1 2015'!I63+'[1]Q2 2015'!I63+'[1]Q3 2015'!I63+'[1]Q4 2015'!I63,0)</f>
        <v>479730</v>
      </c>
      <c r="J63" s="20">
        <f>I63+H63+G63</f>
        <v>1902528</v>
      </c>
      <c r="K63" s="28">
        <f>+'[1]Q1 2015'!K63+'[1]Q2 2015'!K63+'[1]Q3 2015'!K63+'[1]Q4 2015'!K63</f>
        <v>546093208</v>
      </c>
      <c r="L63" s="28">
        <f>+'[1]Q1 2015'!L63+'[1]Q2 2015'!L63+'[1]Q3 2015'!L63+'[1]Q4 2015'!L63</f>
        <v>13106121</v>
      </c>
      <c r="M63" s="28">
        <f>+'[1]Q1 2015'!M63+'[1]Q2 2015'!M63+'[1]Q3 2015'!M63+'[1]Q4 2015'!M63</f>
        <v>3625846</v>
      </c>
    </row>
    <row r="64" spans="1:13" ht="12.75" thickBot="1" x14ac:dyDescent="0.25">
      <c r="A64" s="3" t="s">
        <v>80</v>
      </c>
      <c r="B64" s="6" t="s">
        <v>81</v>
      </c>
      <c r="C64" s="3"/>
      <c r="D64" s="3"/>
      <c r="E64" s="3"/>
      <c r="F64" s="3"/>
      <c r="G64" s="21">
        <f>G35+G63</f>
        <v>3256228</v>
      </c>
      <c r="H64" s="21">
        <f>H35+H63</f>
        <v>410412</v>
      </c>
      <c r="I64" s="21">
        <f>I35+I63</f>
        <v>674613</v>
      </c>
      <c r="J64" s="21">
        <f>J35+J63</f>
        <v>4341253</v>
      </c>
      <c r="K64" s="2"/>
      <c r="L64" s="2"/>
      <c r="M64" s="2"/>
    </row>
    <row r="65" spans="1:13" ht="12.75" thickTop="1" x14ac:dyDescent="0.2">
      <c r="A65" s="3"/>
      <c r="B65" s="3"/>
      <c r="C65" s="3"/>
      <c r="D65" s="3"/>
      <c r="E65" s="3"/>
      <c r="F65" s="3"/>
      <c r="G65" s="29" t="s">
        <v>105</v>
      </c>
      <c r="H65" s="29" t="s">
        <v>106</v>
      </c>
      <c r="I65" s="29" t="s">
        <v>107</v>
      </c>
      <c r="J65" s="29" t="s">
        <v>108</v>
      </c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29" t="s">
        <v>86</v>
      </c>
      <c r="H66" s="29" t="s">
        <v>86</v>
      </c>
      <c r="I66" s="29" t="s">
        <v>86</v>
      </c>
      <c r="J66" s="29" t="s">
        <v>86</v>
      </c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29" t="s">
        <v>109</v>
      </c>
      <c r="H67" s="29" t="s">
        <v>110</v>
      </c>
      <c r="I67" s="29" t="s">
        <v>111</v>
      </c>
      <c r="J67" s="29" t="s">
        <v>112</v>
      </c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 t="s">
        <v>113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 t="s">
        <v>114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 t="s">
        <v>115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 t="s">
        <v>116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 t="s">
        <v>117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 t="s">
        <v>118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30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3" t="s">
        <v>119</v>
      </c>
      <c r="B76" s="34">
        <f ca="1">+J7</f>
        <v>42417.55816226852</v>
      </c>
      <c r="C76" s="3"/>
      <c r="D76" s="3"/>
      <c r="E76" s="33" t="s">
        <v>120</v>
      </c>
      <c r="F76" s="35"/>
      <c r="G76" s="35" t="s">
        <v>121</v>
      </c>
      <c r="H76" s="35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3" t="s">
        <v>122</v>
      </c>
      <c r="F77" s="35"/>
      <c r="G77" s="35" t="s">
        <v>123</v>
      </c>
      <c r="H77" s="3"/>
      <c r="I77" s="3"/>
      <c r="J77" s="3"/>
      <c r="K77" s="3"/>
      <c r="L77" s="3"/>
      <c r="M77" s="3"/>
    </row>
  </sheetData>
  <pageMargins left="0.28299999999999997" right="0.3" top="0.75" bottom="0.5" header="0.5" footer="0.5"/>
  <pageSetup scale="98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2015</vt:lpstr>
    </vt:vector>
  </TitlesOfParts>
  <Company>BNSF Railway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BNSF Railway</dc:creator>
  <cp:lastModifiedBy>BNSF Railway</cp:lastModifiedBy>
  <dcterms:created xsi:type="dcterms:W3CDTF">2016-02-17T19:20:43Z</dcterms:created>
  <dcterms:modified xsi:type="dcterms:W3CDTF">2016-02-17T19:23:45Z</dcterms:modified>
</cp:coreProperties>
</file>