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ayroll C&amp;A\Headcounts\Wage Forms A &amp; B\2017\"/>
    </mc:Choice>
  </mc:AlternateContent>
  <bookViews>
    <workbookView xWindow="0" yWindow="0" windowWidth="19200" windowHeight="7155"/>
  </bookViews>
  <sheets>
    <sheet name="Q2 2017" sheetId="1" r:id="rId1"/>
  </sheets>
  <externalReferences>
    <externalReference r:id="rId2"/>
    <externalReference r:id="rId3"/>
  </externalReferences>
  <definedNames>
    <definedName name="_1_ST_QTR" localSheetId="0">#REF!</definedName>
    <definedName name="_1_ST_QTR">#REF!</definedName>
    <definedName name="_2_ND_QTR" localSheetId="0">#REF!</definedName>
    <definedName name="_2_ND_QTR">#REF!</definedName>
    <definedName name="_3_RD_QTR" localSheetId="0">#REF!</definedName>
    <definedName name="_3_RD_QTR">#REF!</definedName>
    <definedName name="_4_TH_QTR" localSheetId="0">#REF!</definedName>
    <definedName name="_4_TH_QTR">#REF!</definedName>
    <definedName name="_Order1" hidden="1">255</definedName>
    <definedName name="ANNUAL" localSheetId="0">#REF!</definedName>
    <definedName name="ANNU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" l="1"/>
  <c r="L63" i="1"/>
  <c r="K63" i="1"/>
  <c r="I63" i="1"/>
  <c r="H63" i="1"/>
  <c r="J63" i="1" s="1"/>
  <c r="G63" i="1"/>
  <c r="M51" i="1"/>
  <c r="L51" i="1"/>
  <c r="K51" i="1"/>
  <c r="J51" i="1"/>
  <c r="I51" i="1"/>
  <c r="H51" i="1"/>
  <c r="G51" i="1"/>
  <c r="J43" i="1"/>
  <c r="I43" i="1"/>
  <c r="K42" i="1"/>
  <c r="J36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J35" i="1" s="1"/>
  <c r="I30" i="1"/>
  <c r="I35" i="1" s="1"/>
  <c r="I64" i="1" s="1"/>
  <c r="H30" i="1"/>
  <c r="H35" i="1" s="1"/>
  <c r="H64" i="1" s="1"/>
  <c r="G30" i="1"/>
  <c r="G35" i="1" s="1"/>
  <c r="G64" i="1" s="1"/>
  <c r="K20" i="1"/>
  <c r="J20" i="1"/>
  <c r="I20" i="1"/>
  <c r="L20" i="1" s="1"/>
  <c r="H20" i="1"/>
  <c r="G20" i="1"/>
  <c r="L19" i="1"/>
  <c r="K19" i="1"/>
  <c r="J19" i="1"/>
  <c r="I19" i="1"/>
  <c r="H19" i="1"/>
  <c r="G19" i="1"/>
  <c r="K18" i="1"/>
  <c r="J18" i="1"/>
  <c r="I18" i="1"/>
  <c r="L18" i="1" s="1"/>
  <c r="H18" i="1"/>
  <c r="G18" i="1"/>
  <c r="L17" i="1"/>
  <c r="K17" i="1"/>
  <c r="J17" i="1"/>
  <c r="I17" i="1"/>
  <c r="H17" i="1"/>
  <c r="H21" i="1" s="1"/>
  <c r="H52" i="1" s="1"/>
  <c r="G17" i="1"/>
  <c r="K16" i="1"/>
  <c r="K21" i="1" s="1"/>
  <c r="L52" i="1" s="1"/>
  <c r="J16" i="1"/>
  <c r="J21" i="1" s="1"/>
  <c r="K52" i="1" s="1"/>
  <c r="I16" i="1"/>
  <c r="L16" i="1" s="1"/>
  <c r="H16" i="1"/>
  <c r="G16" i="1"/>
  <c r="G21" i="1" s="1"/>
  <c r="G52" i="1" s="1"/>
  <c r="J7" i="1"/>
  <c r="B76" i="1" s="1"/>
  <c r="L21" i="1" l="1"/>
  <c r="M52" i="1" s="1"/>
  <c r="J64" i="1"/>
  <c r="I21" i="1"/>
  <c r="J42" i="1"/>
  <c r="I52" i="1" l="1"/>
  <c r="J52" i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<sst xmlns="http://schemas.openxmlformats.org/spreadsheetml/2006/main" count="213" uniqueCount="125">
  <si>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</si>
  <si>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</si>
  <si>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Q2 2017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</si>
  <si>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</si>
  <si>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</si>
  <si>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</si>
  <si>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</si>
  <si>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</si>
  <si>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</si>
  <si>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</si>
  <si>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</si>
  <si>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2301 LOU MENK DR</t>
  </si>
  <si>
    <t>DATE :</t>
  </si>
  <si>
    <t>AMENDED: NO</t>
  </si>
  <si>
    <t>FT. WORTH, TEXAS 76131-2828</t>
  </si>
  <si>
    <t>2nd Quarter</t>
  </si>
  <si>
    <t>YEAR: 2017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</si>
  <si>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</si>
  <si>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</si>
  <si>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</si>
  <si>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</si>
  <si>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</si>
  <si>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</si>
  <si>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</si>
  <si>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</si>
  <si>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</si>
  <si>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</si>
  <si>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</si>
  <si>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</si>
  <si>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</si>
  <si>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</si>
  <si>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</si>
  <si>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</si>
  <si>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</si>
  <si>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</si>
  <si>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</si>
  <si>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</si>
  <si>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</si>
  <si>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</si>
  <si>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</si>
  <si>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</si>
  <si>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</si>
  <si>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</si>
  <si>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</si>
  <si>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</si>
  <si>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</si>
  <si>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</si>
  <si>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</si>
  <si>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</si>
  <si>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</si>
  <si>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</si>
  <si>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</si>
  <si>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</si>
  <si>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</si>
  <si>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</si>
  <si>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</si>
  <si>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</si>
  <si>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</si>
  <si>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</si>
  <si>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</si>
  <si>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</si>
  <si>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</si>
  <si>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</si>
  <si>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</si>
  <si>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</si>
  <si>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</si>
  <si>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</si>
  <si>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</si>
  <si>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</si>
  <si>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</si>
  <si>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</si>
  <si>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</si>
  <si>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</si>
  <si>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</si>
  <si>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</si>
  <si>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</si>
  <si>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</si>
  <si>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</si>
  <si>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</si>
  <si>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</si>
  <si>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</si>
  <si>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</si>
  <si>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</si>
  <si>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</si>
  <si>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</si>
  <si>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</si>
  <si>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</si>
  <si>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</si>
  <si>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</si>
  <si>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</si>
  <si>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</si>
  <si>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</si>
  <si>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</si>
  <si>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</si>
  <si>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</si>
  <si>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</si>
  <si>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</si>
  <si>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</si>
  <si>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</si>
  <si>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</si>
  <si>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</si>
  <si>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</si>
  <si>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</si>
  <si>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</si>
  <si>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</si>
  <si>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</si>
  <si>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</si>
  <si>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</si>
  <si>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</si>
  <si>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</si>
  <si>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</si>
  <si>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</si>
  <si>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</si>
  <si>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</si>
  <si>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</si>
  <si>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</si>
  <si>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</si>
  <si>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</si>
  <si>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</si>
  <si>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</si>
  <si>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</si>
  <si>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</si>
  <si>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/s/ Beth Patrick</t>
  </si>
  <si>
    <t>Phone No.</t>
  </si>
  <si>
    <t>(817) 352-4244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</si>
</sst>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_)"/>
  </numFmts>
  <fonts count="7" x14ac:knownFonts="1">
    <font>
      <sz val="9"/>
      <name val="Arial"/>
      <family val="2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Fill="1" applyProtection="1">
      <protection locked="0"/>
    </xf>
    <xf numFmtId="37" fontId="2" fillId="0" borderId="0" xfId="0" applyNumberFormat="1" applyFont="1" applyFill="1" applyProtection="1"/>
    <xf numFmtId="37" fontId="5" fillId="0" borderId="7" xfId="0" applyNumberFormat="1" applyFont="1" applyFill="1" applyBorder="1" applyProtection="1">
      <protection locked="0"/>
    </xf>
    <xf numFmtId="37" fontId="2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37" fontId="5" fillId="0" borderId="9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ge%20AB%20Downloads/2017%20Wage%20Form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ull%20Year%202017%20Wage%20Form%20A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1st Q"/>
      <sheetName val="April"/>
      <sheetName val="May"/>
      <sheetName val="June"/>
      <sheetName val="2nd Q"/>
      <sheetName val="July"/>
      <sheetName val="August"/>
      <sheetName val="September"/>
      <sheetName val="3rd Q"/>
      <sheetName val="October"/>
      <sheetName val="November"/>
      <sheetName val="December"/>
      <sheetName val="4th Q"/>
      <sheetName val="YTD"/>
    </sheetNames>
    <sheetDataSet>
      <sheetData sheetId="0"/>
      <sheetData sheetId="1"/>
      <sheetData sheetId="2"/>
      <sheetData sheetId="3">
        <row r="10">
          <cell r="B10">
            <v>1566</v>
          </cell>
        </row>
      </sheetData>
      <sheetData sheetId="4"/>
      <sheetData sheetId="5"/>
      <sheetData sheetId="6"/>
      <sheetData sheetId="7">
        <row r="10">
          <cell r="B10">
            <v>1527.6666666666665</v>
          </cell>
          <cell r="C10">
            <v>1535.6666666666667</v>
          </cell>
          <cell r="D10">
            <v>833639</v>
          </cell>
          <cell r="E10">
            <v>0</v>
          </cell>
          <cell r="F10">
            <v>5278</v>
          </cell>
          <cell r="H10">
            <v>48963867</v>
          </cell>
          <cell r="I10">
            <v>0</v>
          </cell>
          <cell r="J10">
            <v>305722</v>
          </cell>
        </row>
        <row r="30">
          <cell r="B30">
            <v>4145</v>
          </cell>
          <cell r="C30">
            <v>4196.6666666666661</v>
          </cell>
          <cell r="D30">
            <v>2193166</v>
          </cell>
          <cell r="E30">
            <v>79791</v>
          </cell>
          <cell r="F30">
            <v>89902</v>
          </cell>
          <cell r="H30">
            <v>86283168</v>
          </cell>
          <cell r="I30">
            <v>3284044</v>
          </cell>
          <cell r="J30">
            <v>2646508</v>
          </cell>
        </row>
        <row r="52">
          <cell r="B52">
            <v>9101.0000000000018</v>
          </cell>
          <cell r="C52">
            <v>9285.3333333333339</v>
          </cell>
          <cell r="D52">
            <v>4246229</v>
          </cell>
          <cell r="E52">
            <v>833607</v>
          </cell>
          <cell r="F52">
            <v>669320</v>
          </cell>
          <cell r="H52">
            <v>131680083</v>
          </cell>
          <cell r="I52">
            <v>37122812</v>
          </cell>
          <cell r="J52">
            <v>21919678</v>
          </cell>
        </row>
        <row r="77">
          <cell r="B77">
            <v>7735.666666666667</v>
          </cell>
          <cell r="C77">
            <v>7833.333333333333</v>
          </cell>
          <cell r="D77">
            <v>3667076</v>
          </cell>
          <cell r="E77">
            <v>300407</v>
          </cell>
          <cell r="F77">
            <v>470637</v>
          </cell>
          <cell r="H77">
            <v>113591752</v>
          </cell>
          <cell r="I77">
            <v>13610142</v>
          </cell>
          <cell r="J77">
            <v>13953166</v>
          </cell>
        </row>
        <row r="102">
          <cell r="B102">
            <v>1866.6666666666665</v>
          </cell>
          <cell r="C102">
            <v>1900</v>
          </cell>
          <cell r="D102">
            <v>816593</v>
          </cell>
          <cell r="E102">
            <v>67267</v>
          </cell>
          <cell r="F102">
            <v>87396</v>
          </cell>
          <cell r="H102">
            <v>29484549</v>
          </cell>
          <cell r="I102">
            <v>2838878</v>
          </cell>
          <cell r="J102">
            <v>3637372</v>
          </cell>
        </row>
        <row r="134">
          <cell r="B134">
            <v>17424.333333333336</v>
          </cell>
          <cell r="C134">
            <v>17951.333333333332</v>
          </cell>
          <cell r="D134">
            <v>6988639</v>
          </cell>
          <cell r="E134">
            <v>9421431</v>
          </cell>
          <cell r="F134">
            <v>851044</v>
          </cell>
          <cell r="G134">
            <v>1807408</v>
          </cell>
        </row>
        <row r="167">
          <cell r="B167">
            <v>289966722</v>
          </cell>
          <cell r="C167">
            <v>24952710</v>
          </cell>
          <cell r="D167">
            <v>95308767</v>
          </cell>
          <cell r="F167">
            <v>129626953</v>
          </cell>
          <cell r="G167">
            <v>2221608</v>
          </cell>
          <cell r="H167">
            <v>823152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 2017"/>
      <sheetName val="Q1 2017"/>
      <sheetName val="Full 2016"/>
      <sheetName val="Q4 2016"/>
      <sheetName val="Q3 2016"/>
      <sheetName val="Q2 2016"/>
      <sheetName val="Q1 2016"/>
      <sheetName val="Q1 2015"/>
      <sheetName val="Q2 2015"/>
      <sheetName val="Q3 2015"/>
      <sheetName val="Q4 2015"/>
      <sheetName val="Full 2015"/>
      <sheetName val="Q1 2014"/>
      <sheetName val="Q2 2014"/>
      <sheetName val="Q3 2014"/>
      <sheetName val="Q4 2014"/>
      <sheetName val="Full 2014"/>
      <sheetName val="Q1 2013"/>
      <sheetName val="Q2 2013"/>
      <sheetName val="Q3 2013"/>
      <sheetName val="Q4 2013"/>
      <sheetName val="Full 2013"/>
      <sheetName val="Q1 2012"/>
      <sheetName val="Q2 2012"/>
      <sheetName val="Q3 2012"/>
      <sheetName val="Q4 2012"/>
      <sheetName val="Full 2012"/>
      <sheetName val="Var"/>
      <sheetName val="Va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Layout" topLeftCell="B45" zoomScaleNormal="100" workbookViewId="0">
      <selection activeCell="L68" sqref="L68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5">
        <f ca="1">NOW()</f>
        <v>42947.704096875001</v>
      </c>
      <c r="K7" s="3" t="s">
        <v>13</v>
      </c>
      <c r="L7" s="3"/>
      <c r="M7" s="3"/>
    </row>
    <row r="8" spans="1:13" x14ac:dyDescent="0.2">
      <c r="A8" s="2"/>
      <c r="B8" s="2" t="s">
        <v>14</v>
      </c>
      <c r="C8" s="2"/>
      <c r="D8" s="2"/>
      <c r="E8" s="3"/>
      <c r="F8" s="2"/>
      <c r="G8" s="2"/>
      <c r="H8" s="2"/>
      <c r="I8" s="4" t="s">
        <v>15</v>
      </c>
      <c r="J8" s="6" t="s">
        <v>16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17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18</v>
      </c>
      <c r="H11" s="11" t="s">
        <v>19</v>
      </c>
      <c r="I11" s="11" t="s">
        <v>20</v>
      </c>
      <c r="J11" s="11" t="s">
        <v>21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4"/>
      <c r="M12" s="3"/>
    </row>
    <row r="13" spans="1:13" x14ac:dyDescent="0.2">
      <c r="A13" s="1" t="s">
        <v>27</v>
      </c>
      <c r="B13" s="1"/>
      <c r="C13" s="1" t="s">
        <v>28</v>
      </c>
      <c r="D13" s="1"/>
      <c r="E13" s="1"/>
      <c r="F13" s="1"/>
      <c r="G13" s="13" t="s">
        <v>29</v>
      </c>
      <c r="H13" s="13" t="s">
        <v>30</v>
      </c>
      <c r="I13" s="13" t="s">
        <v>31</v>
      </c>
      <c r="J13" s="13" t="s">
        <v>32</v>
      </c>
      <c r="K13" s="13" t="s">
        <v>33</v>
      </c>
      <c r="L13" s="13" t="s">
        <v>34</v>
      </c>
      <c r="M13" s="3"/>
    </row>
    <row r="14" spans="1:13" x14ac:dyDescent="0.2">
      <c r="A14" s="1" t="s">
        <v>35</v>
      </c>
      <c r="B14" s="1"/>
      <c r="C14" s="6"/>
      <c r="D14" s="1"/>
      <c r="E14" s="1"/>
      <c r="F14" s="1"/>
      <c r="G14" s="15" t="s">
        <v>36</v>
      </c>
      <c r="H14" s="15" t="s">
        <v>36</v>
      </c>
      <c r="I14" s="15" t="s">
        <v>37</v>
      </c>
      <c r="J14" s="15" t="s">
        <v>38</v>
      </c>
      <c r="K14" s="15" t="s">
        <v>39</v>
      </c>
      <c r="L14" s="15" t="s">
        <v>40</v>
      </c>
      <c r="M14" s="3"/>
    </row>
    <row r="15" spans="1:13" x14ac:dyDescent="0.2">
      <c r="A15" s="2"/>
      <c r="B15" s="2"/>
      <c r="C15" s="16" t="s">
        <v>41</v>
      </c>
      <c r="D15" s="2"/>
      <c r="E15" s="2"/>
      <c r="F15" s="2"/>
      <c r="G15" s="17" t="s">
        <v>42</v>
      </c>
      <c r="H15" s="16" t="s">
        <v>43</v>
      </c>
      <c r="I15" s="16" t="s">
        <v>44</v>
      </c>
      <c r="J15" s="16" t="s">
        <v>45</v>
      </c>
      <c r="K15" s="16" t="s">
        <v>46</v>
      </c>
      <c r="L15" s="16" t="s">
        <v>47</v>
      </c>
      <c r="M15" s="3"/>
    </row>
    <row r="16" spans="1:13" x14ac:dyDescent="0.2">
      <c r="A16" s="2" t="s">
        <v>48</v>
      </c>
      <c r="B16" s="1" t="s">
        <v>49</v>
      </c>
      <c r="C16" s="2"/>
      <c r="D16" s="2"/>
      <c r="E16" s="2"/>
      <c r="F16" s="2"/>
      <c r="G16" s="18">
        <f>'[1]2nd Q'!B$10</f>
        <v>1527.6666666666665</v>
      </c>
      <c r="H16" s="18">
        <f>'[1]2nd Q'!C$10</f>
        <v>1535.6666666666667</v>
      </c>
      <c r="I16" s="18">
        <f>'[1]2nd Q'!D$10</f>
        <v>833639</v>
      </c>
      <c r="J16" s="18">
        <f>'[1]2nd Q'!E$10</f>
        <v>0</v>
      </c>
      <c r="K16" s="18">
        <f>'[1]2nd Q'!F$10</f>
        <v>5278</v>
      </c>
      <c r="L16" s="19">
        <f>I16+J16+K16</f>
        <v>838917</v>
      </c>
    </row>
    <row r="17" spans="1:13" x14ac:dyDescent="0.2">
      <c r="A17" s="2" t="s">
        <v>50</v>
      </c>
      <c r="B17" s="1" t="s">
        <v>51</v>
      </c>
      <c r="C17" s="2"/>
      <c r="D17" s="2"/>
      <c r="E17" s="2"/>
      <c r="F17" s="2"/>
      <c r="G17" s="18">
        <f>'[1]2nd Q'!B$30</f>
        <v>4145</v>
      </c>
      <c r="H17" s="18">
        <f>'[1]2nd Q'!C$30</f>
        <v>4196.6666666666661</v>
      </c>
      <c r="I17" s="18">
        <f>'[1]2nd Q'!D$30</f>
        <v>2193166</v>
      </c>
      <c r="J17" s="18">
        <f>'[1]2nd Q'!E$30</f>
        <v>79791</v>
      </c>
      <c r="K17" s="18">
        <f>'[1]2nd Q'!F$30</f>
        <v>89902</v>
      </c>
      <c r="L17" s="19">
        <f>I17+J17+K17</f>
        <v>2362859</v>
      </c>
    </row>
    <row r="18" spans="1:13" x14ac:dyDescent="0.2">
      <c r="A18" s="2" t="s">
        <v>52</v>
      </c>
      <c r="B18" s="1" t="s">
        <v>53</v>
      </c>
      <c r="C18" s="2"/>
      <c r="D18" s="2"/>
      <c r="E18" s="2"/>
      <c r="F18" s="2"/>
      <c r="G18" s="18">
        <f>'[1]2nd Q'!B$52</f>
        <v>9101.0000000000018</v>
      </c>
      <c r="H18" s="18">
        <f>'[1]2nd Q'!C$52</f>
        <v>9285.3333333333339</v>
      </c>
      <c r="I18" s="18">
        <f>'[1]2nd Q'!D$52</f>
        <v>4246229</v>
      </c>
      <c r="J18" s="18">
        <f>'[1]2nd Q'!E$52</f>
        <v>833607</v>
      </c>
      <c r="K18" s="18">
        <f>'[1]2nd Q'!F$52</f>
        <v>669320</v>
      </c>
      <c r="L18" s="19">
        <f>I18+J18+K18</f>
        <v>5749156</v>
      </c>
    </row>
    <row r="19" spans="1:13" x14ac:dyDescent="0.2">
      <c r="A19" s="2" t="s">
        <v>54</v>
      </c>
      <c r="B19" s="1" t="s">
        <v>55</v>
      </c>
      <c r="C19" s="2"/>
      <c r="D19" s="2"/>
      <c r="E19" s="2"/>
      <c r="F19" s="2"/>
      <c r="G19" s="18">
        <f>'[1]2nd Q'!B$77-1</f>
        <v>7734.666666666667</v>
      </c>
      <c r="H19" s="18">
        <f>'[1]2nd Q'!C$77</f>
        <v>7833.333333333333</v>
      </c>
      <c r="I19" s="18">
        <f>'[1]2nd Q'!D$77</f>
        <v>3667076</v>
      </c>
      <c r="J19" s="18">
        <f>'[1]2nd Q'!E$77</f>
        <v>300407</v>
      </c>
      <c r="K19" s="18">
        <f>'[1]2nd Q'!F$77</f>
        <v>470637</v>
      </c>
      <c r="L19" s="19">
        <f>I19+J19+K19</f>
        <v>4438120</v>
      </c>
    </row>
    <row r="20" spans="1:13" x14ac:dyDescent="0.2">
      <c r="A20" s="2" t="s">
        <v>56</v>
      </c>
      <c r="B20" s="1" t="s">
        <v>57</v>
      </c>
      <c r="C20" s="2"/>
      <c r="D20" s="2"/>
      <c r="E20" s="2"/>
      <c r="F20" s="2"/>
      <c r="G20" s="20">
        <f>'[1]2nd Q'!B$102</f>
        <v>1866.6666666666665</v>
      </c>
      <c r="H20" s="20">
        <f>'[1]2nd Q'!C$102</f>
        <v>1900</v>
      </c>
      <c r="I20" s="20">
        <f>'[1]2nd Q'!D$102</f>
        <v>816593</v>
      </c>
      <c r="J20" s="20">
        <f>'[1]2nd Q'!E$102</f>
        <v>67267</v>
      </c>
      <c r="K20" s="20">
        <f>'[1]2nd Q'!F$102</f>
        <v>87396</v>
      </c>
      <c r="L20" s="21">
        <f>I20+J20+K20</f>
        <v>971256</v>
      </c>
    </row>
    <row r="21" spans="1:13" ht="12.75" thickBot="1" x14ac:dyDescent="0.25">
      <c r="A21" s="2" t="s">
        <v>58</v>
      </c>
      <c r="B21" s="1" t="s">
        <v>59</v>
      </c>
      <c r="C21" s="2"/>
      <c r="D21" s="2"/>
      <c r="E21" s="2"/>
      <c r="F21" s="2"/>
      <c r="G21" s="22">
        <f>ROUND(SUM(G16:G20),0)+1</f>
        <v>24376</v>
      </c>
      <c r="H21" s="22">
        <f>ROUND(SUM(H16:H20),0)</f>
        <v>24751</v>
      </c>
      <c r="I21" s="22">
        <f t="shared" ref="I21:L21" si="0">ROUND(SUM(I16:I20),0)</f>
        <v>11756703</v>
      </c>
      <c r="J21" s="22">
        <f t="shared" si="0"/>
        <v>1281072</v>
      </c>
      <c r="K21" s="22">
        <f t="shared" si="0"/>
        <v>1322533</v>
      </c>
      <c r="L21" s="22">
        <f t="shared" si="0"/>
        <v>14360308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3"/>
      <c r="I22" s="23"/>
      <c r="J22" s="23"/>
      <c r="K22" s="23"/>
      <c r="L22" s="23"/>
      <c r="M22" s="24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4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60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5" t="s">
        <v>20</v>
      </c>
      <c r="H25" s="25" t="s">
        <v>21</v>
      </c>
      <c r="I25" s="26"/>
      <c r="J25" s="26"/>
      <c r="K25" s="3"/>
      <c r="L25" s="3"/>
      <c r="M25" s="24"/>
    </row>
    <row r="26" spans="1:13" x14ac:dyDescent="0.2">
      <c r="A26" s="3"/>
      <c r="B26" s="6"/>
      <c r="C26" s="6"/>
      <c r="D26" s="6"/>
      <c r="E26" s="6"/>
      <c r="F26" s="6"/>
      <c r="G26" s="27" t="s">
        <v>24</v>
      </c>
      <c r="H26" s="27" t="s">
        <v>25</v>
      </c>
      <c r="I26" s="27" t="s">
        <v>26</v>
      </c>
      <c r="J26" s="27" t="s">
        <v>61</v>
      </c>
      <c r="K26" s="3"/>
      <c r="L26" s="3"/>
      <c r="M26" s="24"/>
    </row>
    <row r="27" spans="1:13" x14ac:dyDescent="0.2">
      <c r="A27" s="3"/>
      <c r="B27" s="6"/>
      <c r="C27" s="6"/>
      <c r="D27" s="6"/>
      <c r="E27" s="6"/>
      <c r="F27" s="6"/>
      <c r="G27" s="27" t="s">
        <v>31</v>
      </c>
      <c r="H27" s="27" t="s">
        <v>62</v>
      </c>
      <c r="I27" s="27" t="s">
        <v>33</v>
      </c>
      <c r="J27" s="27" t="s">
        <v>63</v>
      </c>
      <c r="K27" s="3"/>
      <c r="L27" s="3"/>
      <c r="M27" s="24"/>
    </row>
    <row r="28" spans="1:13" x14ac:dyDescent="0.2">
      <c r="A28" s="3"/>
      <c r="B28" s="6"/>
      <c r="C28" s="6"/>
      <c r="D28" s="6"/>
      <c r="E28" s="6"/>
      <c r="F28" s="6"/>
      <c r="G28" s="28" t="s">
        <v>37</v>
      </c>
      <c r="H28" s="28" t="s">
        <v>38</v>
      </c>
      <c r="I28" s="28" t="s">
        <v>39</v>
      </c>
      <c r="J28" s="28" t="s">
        <v>40</v>
      </c>
      <c r="K28" s="3"/>
      <c r="L28" s="3"/>
      <c r="M28" s="24"/>
    </row>
    <row r="29" spans="1:13" x14ac:dyDescent="0.2">
      <c r="A29" s="3"/>
      <c r="B29" s="3"/>
      <c r="C29" s="3"/>
      <c r="D29" s="3"/>
      <c r="E29" s="3"/>
      <c r="F29" s="3"/>
      <c r="G29" s="17" t="s">
        <v>64</v>
      </c>
      <c r="H29" s="17" t="s">
        <v>65</v>
      </c>
      <c r="I29" s="17" t="s">
        <v>66</v>
      </c>
      <c r="J29" s="17" t="s">
        <v>67</v>
      </c>
      <c r="K29" s="3"/>
      <c r="L29" s="3"/>
      <c r="M29" s="24"/>
    </row>
    <row r="30" spans="1:13" x14ac:dyDescent="0.2">
      <c r="A30" s="3" t="s">
        <v>48</v>
      </c>
      <c r="B30" s="1" t="s">
        <v>49</v>
      </c>
      <c r="C30" s="3"/>
      <c r="D30" s="3"/>
      <c r="E30" s="3"/>
      <c r="F30" s="3"/>
      <c r="G30" s="18">
        <f>'[1]2nd Q'!H$10/1000</f>
        <v>48963.866999999998</v>
      </c>
      <c r="H30" s="18">
        <f>'[1]2nd Q'!I$10/1000</f>
        <v>0</v>
      </c>
      <c r="I30" s="18">
        <f>'[1]2nd Q'!J$10/1000</f>
        <v>305.72199999999998</v>
      </c>
      <c r="J30" s="19">
        <f>G30+H30+I30</f>
        <v>49269.589</v>
      </c>
      <c r="K30" s="3"/>
      <c r="L30" s="3"/>
      <c r="M30" s="3"/>
    </row>
    <row r="31" spans="1:13" x14ac:dyDescent="0.2">
      <c r="A31" s="3" t="s">
        <v>50</v>
      </c>
      <c r="B31" s="1" t="s">
        <v>51</v>
      </c>
      <c r="C31" s="3"/>
      <c r="D31" s="3"/>
      <c r="E31" s="3"/>
      <c r="F31" s="3"/>
      <c r="G31" s="18">
        <f>'[1]2nd Q'!H$30/1000</f>
        <v>86283.168000000005</v>
      </c>
      <c r="H31" s="18">
        <f>'[1]2nd Q'!I$30/1000</f>
        <v>3284.0439999999999</v>
      </c>
      <c r="I31" s="18">
        <f>'[1]2nd Q'!J$30/1000-1</f>
        <v>2645.5079999999998</v>
      </c>
      <c r="J31" s="19">
        <f>G31+H31+I31</f>
        <v>92212.72</v>
      </c>
      <c r="K31" s="3"/>
      <c r="L31" s="3"/>
      <c r="M31" s="3"/>
    </row>
    <row r="32" spans="1:13" x14ac:dyDescent="0.2">
      <c r="A32" s="3" t="s">
        <v>52</v>
      </c>
      <c r="B32" s="1" t="s">
        <v>53</v>
      </c>
      <c r="C32" s="3"/>
      <c r="D32" s="3"/>
      <c r="E32" s="3"/>
      <c r="F32" s="3"/>
      <c r="G32" s="18">
        <f>'[1]2nd Q'!H$52/1000</f>
        <v>131680.08300000001</v>
      </c>
      <c r="H32" s="18">
        <f>'[1]2nd Q'!I$52/1000</f>
        <v>37122.811999999998</v>
      </c>
      <c r="I32" s="18">
        <f>'[1]2nd Q'!J$52/1000</f>
        <v>21919.678</v>
      </c>
      <c r="J32" s="19">
        <f>G32+H32+I32</f>
        <v>190722.57300000003</v>
      </c>
      <c r="K32" s="3"/>
      <c r="L32" s="3"/>
      <c r="M32" s="3"/>
    </row>
    <row r="33" spans="1:13" x14ac:dyDescent="0.2">
      <c r="A33" s="3" t="s">
        <v>54</v>
      </c>
      <c r="B33" s="1" t="s">
        <v>55</v>
      </c>
      <c r="C33" s="3"/>
      <c r="D33" s="3"/>
      <c r="E33" s="3"/>
      <c r="F33" s="3"/>
      <c r="G33" s="18">
        <f>'[1]2nd Q'!H$77/1000</f>
        <v>113591.75199999999</v>
      </c>
      <c r="H33" s="18">
        <f>'[1]2nd Q'!I$77/1000</f>
        <v>13610.142</v>
      </c>
      <c r="I33" s="18">
        <f>'[1]2nd Q'!J$77/1000</f>
        <v>13953.165999999999</v>
      </c>
      <c r="J33" s="19">
        <f>G33+H33+I33</f>
        <v>141155.06</v>
      </c>
      <c r="K33" s="3"/>
      <c r="L33" s="3"/>
      <c r="M33" s="3"/>
    </row>
    <row r="34" spans="1:13" x14ac:dyDescent="0.2">
      <c r="A34" s="3" t="s">
        <v>56</v>
      </c>
      <c r="B34" s="1" t="s">
        <v>57</v>
      </c>
      <c r="C34" s="3"/>
      <c r="D34" s="3"/>
      <c r="E34" s="3"/>
      <c r="F34" s="3"/>
      <c r="G34" s="29">
        <f>'[1]2nd Q'!H$102/1000</f>
        <v>29484.548999999999</v>
      </c>
      <c r="H34" s="29">
        <f>'[1]2nd Q'!I$102/1000</f>
        <v>2838.8780000000002</v>
      </c>
      <c r="I34" s="29">
        <f>'[1]2nd Q'!J$102/1000</f>
        <v>3637.3719999999998</v>
      </c>
      <c r="J34" s="21">
        <f>G34+H34+I34</f>
        <v>35960.798999999999</v>
      </c>
      <c r="K34" s="3"/>
      <c r="L34" s="3"/>
      <c r="M34" s="3"/>
    </row>
    <row r="35" spans="1:13" ht="12.75" thickBot="1" x14ac:dyDescent="0.25">
      <c r="A35" s="3" t="s">
        <v>58</v>
      </c>
      <c r="B35" s="1" t="s">
        <v>59</v>
      </c>
      <c r="C35" s="3"/>
      <c r="D35" s="3"/>
      <c r="E35" s="3"/>
      <c r="F35" s="3"/>
      <c r="G35" s="22">
        <f>ROUND(SUM(G30:G34),0)+1</f>
        <v>410004</v>
      </c>
      <c r="H35" s="22">
        <f>ROUND(SUM(H30:H34),0)</f>
        <v>56856</v>
      </c>
      <c r="I35" s="22">
        <f>ROUND(SUM(I30:I34),0)+1</f>
        <v>42462</v>
      </c>
      <c r="J35" s="22">
        <f>ROUND(SUM(J30:J34),0)+1</f>
        <v>509322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Q2 2017</v>
      </c>
      <c r="K36" s="3" t="s">
        <v>68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 ca="1">+J7</f>
        <v>42947.704096875001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14</v>
      </c>
      <c r="C43" s="2"/>
      <c r="D43" s="2"/>
      <c r="E43" s="3"/>
      <c r="F43" s="2"/>
      <c r="G43" s="2"/>
      <c r="H43" s="2"/>
      <c r="I43" s="4" t="str">
        <f>J36</f>
        <v>Q2 2017</v>
      </c>
      <c r="J43" s="6" t="str">
        <f>J8</f>
        <v>YEAR: 2017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17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18</v>
      </c>
      <c r="H46" s="11" t="s">
        <v>19</v>
      </c>
      <c r="I46" s="11" t="s">
        <v>69</v>
      </c>
      <c r="J46" s="12"/>
      <c r="K46" s="12"/>
      <c r="L46" s="11" t="s">
        <v>70</v>
      </c>
      <c r="M46" s="26"/>
    </row>
    <row r="47" spans="1:13" x14ac:dyDescent="0.2">
      <c r="A47" s="6"/>
      <c r="B47" s="6"/>
      <c r="C47" s="6"/>
      <c r="D47" s="6"/>
      <c r="E47" s="6"/>
      <c r="F47" s="6"/>
      <c r="G47" s="13" t="s">
        <v>22</v>
      </c>
      <c r="H47" s="13" t="s">
        <v>23</v>
      </c>
      <c r="I47" s="13" t="s">
        <v>71</v>
      </c>
      <c r="J47" s="14"/>
      <c r="K47" s="14"/>
      <c r="L47" s="13" t="s">
        <v>72</v>
      </c>
      <c r="M47" s="27" t="s">
        <v>61</v>
      </c>
    </row>
    <row r="48" spans="1:13" x14ac:dyDescent="0.2">
      <c r="A48" s="1" t="s">
        <v>27</v>
      </c>
      <c r="B48" s="1"/>
      <c r="C48" s="1" t="s">
        <v>28</v>
      </c>
      <c r="D48" s="1"/>
      <c r="E48" s="6"/>
      <c r="F48" s="6"/>
      <c r="G48" s="13" t="s">
        <v>29</v>
      </c>
      <c r="H48" s="13" t="s">
        <v>30</v>
      </c>
      <c r="I48" s="13" t="s">
        <v>73</v>
      </c>
      <c r="J48" s="13" t="s">
        <v>74</v>
      </c>
      <c r="K48" s="13" t="s">
        <v>21</v>
      </c>
      <c r="L48" s="13" t="s">
        <v>75</v>
      </c>
      <c r="M48" s="27" t="s">
        <v>76</v>
      </c>
    </row>
    <row r="49" spans="1:13" x14ac:dyDescent="0.2">
      <c r="A49" s="1" t="s">
        <v>35</v>
      </c>
      <c r="B49" s="1"/>
      <c r="C49" s="6"/>
      <c r="D49" s="1"/>
      <c r="E49" s="6"/>
      <c r="F49" s="6"/>
      <c r="G49" s="15" t="s">
        <v>36</v>
      </c>
      <c r="H49" s="15" t="s">
        <v>36</v>
      </c>
      <c r="I49" s="15" t="s">
        <v>39</v>
      </c>
      <c r="J49" s="15" t="s">
        <v>26</v>
      </c>
      <c r="K49" s="15" t="s">
        <v>40</v>
      </c>
      <c r="L49" s="15" t="s">
        <v>77</v>
      </c>
      <c r="M49" s="28" t="s">
        <v>78</v>
      </c>
    </row>
    <row r="50" spans="1:13" x14ac:dyDescent="0.2">
      <c r="A50" s="2"/>
      <c r="B50" s="2"/>
      <c r="C50" s="16" t="s">
        <v>41</v>
      </c>
      <c r="D50" s="2"/>
      <c r="E50" s="3"/>
      <c r="F50" s="3"/>
      <c r="G50" s="17" t="s">
        <v>42</v>
      </c>
      <c r="H50" s="16" t="s">
        <v>43</v>
      </c>
      <c r="I50" s="16" t="s">
        <v>44</v>
      </c>
      <c r="J50" s="16" t="s">
        <v>45</v>
      </c>
      <c r="K50" s="16" t="s">
        <v>46</v>
      </c>
      <c r="L50" s="16" t="s">
        <v>47</v>
      </c>
      <c r="M50" s="17" t="s">
        <v>64</v>
      </c>
    </row>
    <row r="51" spans="1:13" x14ac:dyDescent="0.2">
      <c r="A51" s="3" t="s">
        <v>79</v>
      </c>
      <c r="B51" s="6" t="s">
        <v>80</v>
      </c>
      <c r="C51" s="3"/>
      <c r="D51" s="3"/>
      <c r="E51" s="3"/>
      <c r="F51" s="3"/>
      <c r="G51" s="20">
        <f>'[1]2nd Q'!B$134</f>
        <v>17424.333333333336</v>
      </c>
      <c r="H51" s="20">
        <f>'[1]2nd Q'!C$134</f>
        <v>17951.333333333332</v>
      </c>
      <c r="I51" s="20">
        <f>'[1]2nd Q'!D$134</f>
        <v>6988639</v>
      </c>
      <c r="J51" s="20">
        <f>'[1]2nd Q'!E$134</f>
        <v>9421431</v>
      </c>
      <c r="K51" s="20">
        <f>'[1]2nd Q'!F$134</f>
        <v>851044</v>
      </c>
      <c r="L51" s="20">
        <f>'[1]2nd Q'!G$134</f>
        <v>1807408</v>
      </c>
      <c r="M51" s="21">
        <f>L51+K51+J51</f>
        <v>12079883</v>
      </c>
    </row>
    <row r="52" spans="1:13" ht="12.75" thickBot="1" x14ac:dyDescent="0.25">
      <c r="A52" s="3" t="s">
        <v>81</v>
      </c>
      <c r="B52" s="6" t="s">
        <v>82</v>
      </c>
      <c r="C52" s="3"/>
      <c r="D52" s="3"/>
      <c r="E52" s="3"/>
      <c r="F52" s="3"/>
      <c r="G52" s="22">
        <f>G21+G51</f>
        <v>41800.333333333336</v>
      </c>
      <c r="H52" s="22">
        <f>H21+H51</f>
        <v>42702.333333333328</v>
      </c>
      <c r="I52" s="22">
        <f>I21+I51</f>
        <v>18745342</v>
      </c>
      <c r="J52" s="22">
        <f>I21+J51</f>
        <v>21178134</v>
      </c>
      <c r="K52" s="22">
        <f>J21+K51</f>
        <v>2132116</v>
      </c>
      <c r="L52" s="22">
        <f>K21+L51</f>
        <v>3129941</v>
      </c>
      <c r="M52" s="22">
        <f>L21+M51</f>
        <v>26440191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30" t="s">
        <v>83</v>
      </c>
      <c r="J53" s="30" t="s">
        <v>83</v>
      </c>
      <c r="K53" s="30" t="s">
        <v>84</v>
      </c>
      <c r="L53" s="30" t="s">
        <v>85</v>
      </c>
      <c r="M53" s="30" t="s">
        <v>86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30" t="s">
        <v>87</v>
      </c>
      <c r="J54" s="30" t="s">
        <v>87</v>
      </c>
      <c r="K54" s="30" t="s">
        <v>87</v>
      </c>
      <c r="L54" s="30" t="s">
        <v>87</v>
      </c>
      <c r="M54" s="30" t="s">
        <v>87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0" t="s">
        <v>88</v>
      </c>
      <c r="J55" s="30" t="s">
        <v>89</v>
      </c>
      <c r="K55" s="30" t="s">
        <v>90</v>
      </c>
      <c r="L55" s="30" t="s">
        <v>91</v>
      </c>
      <c r="M55" s="30" t="s">
        <v>92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60</v>
      </c>
      <c r="I57" s="9"/>
      <c r="J57" s="10"/>
      <c r="K57" s="8"/>
      <c r="L57" s="31" t="s">
        <v>93</v>
      </c>
      <c r="M57" s="32"/>
    </row>
    <row r="58" spans="1:13" x14ac:dyDescent="0.2">
      <c r="A58" s="6"/>
      <c r="B58" s="6"/>
      <c r="C58" s="6"/>
      <c r="D58" s="6"/>
      <c r="E58" s="6"/>
      <c r="F58" s="6"/>
      <c r="G58" s="26"/>
      <c r="H58" s="26"/>
      <c r="I58" s="25" t="s">
        <v>70</v>
      </c>
      <c r="J58" s="26"/>
      <c r="K58" s="26"/>
      <c r="L58" s="26"/>
      <c r="M58" s="25" t="s">
        <v>94</v>
      </c>
    </row>
    <row r="59" spans="1:13" x14ac:dyDescent="0.2">
      <c r="A59" s="6"/>
      <c r="B59" s="6"/>
      <c r="C59" s="6"/>
      <c r="D59" s="6"/>
      <c r="E59" s="6"/>
      <c r="F59" s="6"/>
      <c r="G59" s="33"/>
      <c r="H59" s="33"/>
      <c r="I59" s="27" t="s">
        <v>72</v>
      </c>
      <c r="J59" s="33"/>
      <c r="K59" s="33"/>
      <c r="L59" s="33"/>
      <c r="M59" s="27" t="s">
        <v>95</v>
      </c>
    </row>
    <row r="60" spans="1:13" x14ac:dyDescent="0.2">
      <c r="A60" s="6"/>
      <c r="B60" s="6"/>
      <c r="C60" s="6"/>
      <c r="D60" s="6"/>
      <c r="E60" s="6"/>
      <c r="F60" s="6"/>
      <c r="G60" s="27" t="s">
        <v>74</v>
      </c>
      <c r="H60" s="27" t="s">
        <v>21</v>
      </c>
      <c r="I60" s="27" t="s">
        <v>75</v>
      </c>
      <c r="J60" s="27" t="s">
        <v>61</v>
      </c>
      <c r="K60" s="27" t="s">
        <v>73</v>
      </c>
      <c r="L60" s="27" t="s">
        <v>96</v>
      </c>
      <c r="M60" s="27" t="s">
        <v>97</v>
      </c>
    </row>
    <row r="61" spans="1:13" x14ac:dyDescent="0.2">
      <c r="A61" s="6"/>
      <c r="B61" s="6"/>
      <c r="C61" s="6"/>
      <c r="D61" s="6"/>
      <c r="E61" s="6"/>
      <c r="F61" s="6"/>
      <c r="G61" s="28" t="s">
        <v>26</v>
      </c>
      <c r="H61" s="28" t="s">
        <v>40</v>
      </c>
      <c r="I61" s="28" t="s">
        <v>98</v>
      </c>
      <c r="J61" s="28" t="s">
        <v>63</v>
      </c>
      <c r="K61" s="28" t="s">
        <v>99</v>
      </c>
      <c r="L61" s="28" t="s">
        <v>100</v>
      </c>
      <c r="M61" s="28" t="s">
        <v>101</v>
      </c>
    </row>
    <row r="62" spans="1:13" x14ac:dyDescent="0.2">
      <c r="A62" s="3"/>
      <c r="B62" s="3"/>
      <c r="C62" s="3"/>
      <c r="D62" s="3"/>
      <c r="E62" s="3"/>
      <c r="F62" s="3"/>
      <c r="G62" s="17" t="s">
        <v>65</v>
      </c>
      <c r="H62" s="17" t="s">
        <v>66</v>
      </c>
      <c r="I62" s="17" t="s">
        <v>67</v>
      </c>
      <c r="J62" s="17" t="s">
        <v>102</v>
      </c>
      <c r="K62" s="17" t="s">
        <v>103</v>
      </c>
      <c r="L62" s="17" t="s">
        <v>104</v>
      </c>
      <c r="M62" s="17" t="s">
        <v>105</v>
      </c>
    </row>
    <row r="63" spans="1:13" x14ac:dyDescent="0.2">
      <c r="A63" s="3" t="s">
        <v>79</v>
      </c>
      <c r="B63" s="6" t="s">
        <v>80</v>
      </c>
      <c r="C63" s="3"/>
      <c r="D63" s="3"/>
      <c r="E63" s="3"/>
      <c r="F63" s="3"/>
      <c r="G63" s="20">
        <f>'[1]2nd Q'!B$167/1000</f>
        <v>289966.72200000001</v>
      </c>
      <c r="H63" s="20">
        <f>'[1]2nd Q'!C$167/1000-1</f>
        <v>24951.71</v>
      </c>
      <c r="I63" s="20">
        <f>'[1]2nd Q'!D$167/1000</f>
        <v>95308.767000000007</v>
      </c>
      <c r="J63" s="21">
        <f>I63+H63+G63+1</f>
        <v>410228.19900000002</v>
      </c>
      <c r="K63" s="20">
        <f>'[1]2nd Q'!F$167</f>
        <v>129626953</v>
      </c>
      <c r="L63" s="20">
        <f>'[1]2nd Q'!G$167</f>
        <v>2221608</v>
      </c>
      <c r="M63" s="20">
        <f>'[1]2nd Q'!H$167</f>
        <v>823152</v>
      </c>
    </row>
    <row r="64" spans="1:13" ht="12.75" thickBot="1" x14ac:dyDescent="0.25">
      <c r="A64" s="3" t="s">
        <v>81</v>
      </c>
      <c r="B64" s="6" t="s">
        <v>82</v>
      </c>
      <c r="C64" s="3"/>
      <c r="D64" s="3"/>
      <c r="E64" s="3"/>
      <c r="F64" s="3"/>
      <c r="G64" s="22">
        <f>G35+G63</f>
        <v>699970.72200000007</v>
      </c>
      <c r="H64" s="22">
        <f>H35+H63</f>
        <v>81807.709999999992</v>
      </c>
      <c r="I64" s="22">
        <f>I35+I63</f>
        <v>137770.76699999999</v>
      </c>
      <c r="J64" s="22">
        <f>J35+J63</f>
        <v>919550.19900000002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30" t="s">
        <v>106</v>
      </c>
      <c r="H65" s="30" t="s">
        <v>107</v>
      </c>
      <c r="I65" s="30" t="s">
        <v>108</v>
      </c>
      <c r="J65" s="30" t="s">
        <v>109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30" t="s">
        <v>87</v>
      </c>
      <c r="H66" s="30" t="s">
        <v>87</v>
      </c>
      <c r="I66" s="30" t="s">
        <v>87</v>
      </c>
      <c r="J66" s="30" t="s">
        <v>87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0" t="s">
        <v>110</v>
      </c>
      <c r="H67" s="30" t="s">
        <v>111</v>
      </c>
      <c r="I67" s="30" t="s">
        <v>112</v>
      </c>
      <c r="J67" s="30" t="s">
        <v>113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4" t="s">
        <v>120</v>
      </c>
      <c r="B76" s="35">
        <f ca="1">+J7</f>
        <v>42947.704096875001</v>
      </c>
      <c r="C76" s="3"/>
      <c r="D76" s="3"/>
      <c r="E76" s="34" t="s">
        <v>121</v>
      </c>
      <c r="F76" s="36"/>
      <c r="G76" s="36" t="s">
        <v>122</v>
      </c>
      <c r="H76" s="37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4" t="s">
        <v>123</v>
      </c>
      <c r="F77" s="36"/>
      <c r="G77" s="36" t="s">
        <v>124</v>
      </c>
      <c r="I77" s="3"/>
      <c r="J77" s="3"/>
      <c r="K77" s="3"/>
      <c r="L77" s="3"/>
      <c r="M77" s="3"/>
    </row>
  </sheetData>
  <pageMargins left="0.28299978127734032" right="0.3" top="0.75" bottom="0.5" header="0.5" footer="0.5"/>
  <pageSetup scale="9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2017</vt:lpstr>
    </vt:vector>
  </TitlesOfParts>
  <Company>BNSF Railway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BNSF Railway</dc:creator>
  <cp:lastModifiedBy>BNSF Railway</cp:lastModifiedBy>
  <dcterms:created xsi:type="dcterms:W3CDTF">2017-07-31T21:53:53Z</dcterms:created>
  <dcterms:modified xsi:type="dcterms:W3CDTF">2017-07-31T21:55:23Z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