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activeTab="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B38" i="2"/>
  <c r="D55" i="2" l="1"/>
  <c r="C57" i="3" l="1"/>
  <c r="D57" i="3"/>
  <c r="B57" i="3"/>
  <c r="D58" i="2" l="1"/>
  <c r="E3" i="7" l="1"/>
  <c r="E3" i="6"/>
  <c r="E3" i="5"/>
  <c r="E3" i="3"/>
  <c r="D52" i="2" l="1"/>
  <c r="D56" i="2"/>
  <c r="D59" i="2"/>
  <c r="D51" i="2" l="1"/>
  <c r="D53" i="2"/>
  <c r="D57" i="2"/>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<sst xmlns="http://schemas.openxmlformats.org/spreadsheetml/2006/main" count="339" uniqueCount="207">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</sst>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47" zoomScale="85" zoomScaleNormal="85" workbookViewId="0">
      <selection activeCell="I54" sqref="I5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2" t="s">
        <v>183</v>
      </c>
      <c r="B1" s="143"/>
      <c r="C1" s="143"/>
      <c r="D1" s="143"/>
      <c r="E1" s="144"/>
    </row>
    <row r="2" spans="1:5" ht="14.25" customHeight="1" thickBot="1" x14ac:dyDescent="0.3">
      <c r="A2" s="1"/>
      <c r="B2" s="2"/>
      <c r="C2" s="2"/>
      <c r="D2" s="118" t="s">
        <v>184</v>
      </c>
      <c r="E2" s="117" t="s">
        <v>205</v>
      </c>
    </row>
    <row r="3" spans="1:5" ht="15" customHeight="1" x14ac:dyDescent="0.25">
      <c r="A3" s="145" t="s">
        <v>185</v>
      </c>
      <c r="B3" s="147" t="s">
        <v>204</v>
      </c>
      <c r="C3" s="149" t="str">
        <f>"Reporting Week: "&amp;WEEKNUM(E4,1)</f>
        <v>Reporting Week: 35</v>
      </c>
      <c r="D3" s="3" t="s">
        <v>0</v>
      </c>
      <c r="E3" s="4">
        <v>44430</v>
      </c>
    </row>
    <row r="4" spans="1:5" ht="15.75" thickBot="1" x14ac:dyDescent="0.3">
      <c r="A4" s="146"/>
      <c r="B4" s="148"/>
      <c r="C4" s="150"/>
      <c r="D4" s="5" t="s">
        <v>1</v>
      </c>
      <c r="E4" s="6">
        <f>E3+6</f>
        <v>44436</v>
      </c>
    </row>
    <row r="5" spans="1:5" ht="51" customHeight="1" thickBot="1" x14ac:dyDescent="0.3">
      <c r="A5" s="151" t="s">
        <v>133</v>
      </c>
      <c r="B5" s="152"/>
      <c r="C5" s="7"/>
      <c r="D5" s="8"/>
      <c r="E5" s="9"/>
    </row>
    <row r="6" spans="1:5" ht="15.75" customHeight="1" x14ac:dyDescent="0.25">
      <c r="A6" s="10" t="s">
        <v>2</v>
      </c>
      <c r="B6" s="11">
        <v>31.94</v>
      </c>
      <c r="C6" s="12"/>
      <c r="D6" s="12"/>
      <c r="E6" s="9"/>
    </row>
    <row r="7" spans="1:5" x14ac:dyDescent="0.25">
      <c r="A7" s="13" t="s">
        <v>3</v>
      </c>
      <c r="B7" s="14">
        <v>25</v>
      </c>
      <c r="C7" s="12"/>
      <c r="D7" s="12"/>
      <c r="E7" s="9"/>
    </row>
    <row r="8" spans="1:5" x14ac:dyDescent="0.25">
      <c r="A8" s="13" t="s">
        <v>4</v>
      </c>
      <c r="B8" s="14">
        <v>25.43</v>
      </c>
      <c r="C8" s="12"/>
      <c r="D8" s="12"/>
      <c r="E8" s="9"/>
    </row>
    <row r="9" spans="1:5" x14ac:dyDescent="0.25">
      <c r="A9" s="13" t="s">
        <v>5</v>
      </c>
      <c r="B9" s="14">
        <v>23.04</v>
      </c>
      <c r="C9" s="12"/>
      <c r="D9" s="12"/>
      <c r="E9" s="9"/>
    </row>
    <row r="10" spans="1:5" x14ac:dyDescent="0.25">
      <c r="A10" s="13" t="s">
        <v>6</v>
      </c>
      <c r="B10" s="14">
        <v>24.89</v>
      </c>
      <c r="C10" s="12"/>
      <c r="D10" s="12"/>
      <c r="E10" s="9"/>
    </row>
    <row r="11" spans="1:5" x14ac:dyDescent="0.25">
      <c r="A11" s="13" t="s">
        <v>7</v>
      </c>
      <c r="B11" s="14">
        <v>24.87</v>
      </c>
      <c r="C11" s="12"/>
      <c r="D11" s="12"/>
      <c r="E11" s="9"/>
    </row>
    <row r="12" spans="1:5" x14ac:dyDescent="0.25">
      <c r="A12" s="13" t="s">
        <v>8</v>
      </c>
      <c r="B12" s="14">
        <v>24.81</v>
      </c>
      <c r="C12" s="12"/>
      <c r="D12" s="12"/>
      <c r="E12" s="9"/>
    </row>
    <row r="13" spans="1:5" x14ac:dyDescent="0.25">
      <c r="A13" s="13" t="s">
        <v>9</v>
      </c>
      <c r="B13" s="14">
        <v>25.68</v>
      </c>
      <c r="C13" s="12"/>
      <c r="D13" s="12"/>
      <c r="E13" s="9"/>
    </row>
    <row r="14" spans="1:5" ht="30" customHeight="1" thickBot="1" x14ac:dyDescent="0.3">
      <c r="A14" s="9"/>
      <c r="B14" s="15"/>
      <c r="C14" s="9"/>
      <c r="D14" s="9"/>
      <c r="E14" s="9"/>
    </row>
    <row r="15" spans="1:5" ht="78" customHeight="1" thickBot="1" x14ac:dyDescent="0.3">
      <c r="A15" s="159" t="s">
        <v>174</v>
      </c>
      <c r="B15" s="160"/>
      <c r="C15" s="18"/>
      <c r="D15" s="19"/>
    </row>
    <row r="16" spans="1:5" ht="30" customHeight="1" thickBot="1" x14ac:dyDescent="0.3">
      <c r="A16" s="122" t="s">
        <v>180</v>
      </c>
      <c r="B16" s="123" t="s">
        <v>181</v>
      </c>
      <c r="C16" s="18"/>
      <c r="D16" s="19"/>
    </row>
    <row r="17" spans="1:10" x14ac:dyDescent="0.25">
      <c r="A17" s="121" t="s">
        <v>186</v>
      </c>
      <c r="B17" s="141">
        <v>29.846157870370401</v>
      </c>
      <c r="C17" s="21"/>
      <c r="D17" s="21"/>
    </row>
    <row r="18" spans="1:10" x14ac:dyDescent="0.25">
      <c r="A18" s="22" t="s">
        <v>187</v>
      </c>
      <c r="B18" s="141">
        <v>14.930582253240299</v>
      </c>
      <c r="C18" s="21"/>
      <c r="D18" s="21"/>
    </row>
    <row r="19" spans="1:10" x14ac:dyDescent="0.25">
      <c r="A19" s="22" t="s">
        <v>188</v>
      </c>
      <c r="B19" s="141">
        <v>12.146595595306801</v>
      </c>
      <c r="C19" s="21"/>
      <c r="D19" s="21"/>
    </row>
    <row r="20" spans="1:10" x14ac:dyDescent="0.25">
      <c r="A20" s="22" t="s">
        <v>189</v>
      </c>
      <c r="B20" s="141">
        <v>13.0549607423269</v>
      </c>
      <c r="C20" s="21"/>
      <c r="D20" s="21"/>
    </row>
    <row r="21" spans="1:10" x14ac:dyDescent="0.25">
      <c r="A21" s="22" t="s">
        <v>190</v>
      </c>
      <c r="B21" s="141">
        <v>21.927616798767101</v>
      </c>
      <c r="C21" s="21"/>
      <c r="D21" s="21"/>
    </row>
    <row r="22" spans="1:10" x14ac:dyDescent="0.25">
      <c r="A22" s="22" t="s">
        <v>191</v>
      </c>
      <c r="B22" s="141">
        <v>11.1847473190349</v>
      </c>
      <c r="C22" s="21"/>
      <c r="D22" s="21"/>
    </row>
    <row r="23" spans="1:10" x14ac:dyDescent="0.25">
      <c r="A23" s="22" t="s">
        <v>192</v>
      </c>
      <c r="B23" s="141">
        <v>19.2810298507463</v>
      </c>
      <c r="C23" s="21"/>
      <c r="D23" s="21"/>
    </row>
    <row r="24" spans="1:10" x14ac:dyDescent="0.25">
      <c r="A24" s="22" t="s">
        <v>193</v>
      </c>
      <c r="B24" s="141">
        <v>22.225334661633099</v>
      </c>
      <c r="C24" s="21"/>
      <c r="D24" s="21"/>
      <c r="I24" s="23"/>
      <c r="J24" s="23"/>
    </row>
    <row r="25" spans="1:10" x14ac:dyDescent="0.25">
      <c r="A25" s="22" t="s">
        <v>194</v>
      </c>
      <c r="B25" s="141">
        <v>17.462112829736199</v>
      </c>
      <c r="C25" s="21"/>
      <c r="D25" s="21"/>
      <c r="I25" s="20"/>
      <c r="J25" s="20"/>
    </row>
    <row r="26" spans="1:10" x14ac:dyDescent="0.25">
      <c r="A26" s="22" t="s">
        <v>195</v>
      </c>
      <c r="B26" s="141">
        <v>20.778835402759199</v>
      </c>
      <c r="C26" s="21"/>
      <c r="D26" s="21"/>
    </row>
    <row r="27" spans="1:10" x14ac:dyDescent="0.25">
      <c r="A27" s="22" t="s">
        <v>9</v>
      </c>
      <c r="B27" s="141">
        <v>17.642793743722699</v>
      </c>
      <c r="C27" s="21"/>
      <c r="D27" s="21"/>
    </row>
    <row r="28" spans="1:10" ht="30" customHeight="1" thickBot="1" x14ac:dyDescent="0.3">
      <c r="A28" s="47"/>
      <c r="B28" s="114"/>
    </row>
    <row r="29" spans="1:10" ht="45" customHeight="1" thickBot="1" x14ac:dyDescent="0.3">
      <c r="A29" s="151" t="s">
        <v>134</v>
      </c>
      <c r="B29" s="154"/>
      <c r="C29" s="7"/>
      <c r="D29" s="8"/>
    </row>
    <row r="30" spans="1:10" x14ac:dyDescent="0.25">
      <c r="A30" s="24" t="s">
        <v>10</v>
      </c>
      <c r="B30" s="113">
        <v>1050</v>
      </c>
      <c r="C30" s="25"/>
      <c r="D30" s="25"/>
    </row>
    <row r="31" spans="1:10" x14ac:dyDescent="0.25">
      <c r="A31" s="26" t="s">
        <v>11</v>
      </c>
      <c r="B31" s="27">
        <v>13489</v>
      </c>
      <c r="C31" s="25"/>
      <c r="D31" s="25"/>
    </row>
    <row r="32" spans="1:10" x14ac:dyDescent="0.25">
      <c r="A32" s="26" t="s">
        <v>12</v>
      </c>
      <c r="B32" s="27">
        <v>1674</v>
      </c>
      <c r="C32" s="25"/>
      <c r="D32" s="25"/>
    </row>
    <row r="33" spans="1:5" x14ac:dyDescent="0.25">
      <c r="A33" s="26" t="s">
        <v>2</v>
      </c>
      <c r="B33" s="27">
        <v>427.35430000000002</v>
      </c>
      <c r="C33" s="25"/>
      <c r="D33" s="25"/>
    </row>
    <row r="34" spans="1:5" x14ac:dyDescent="0.25">
      <c r="A34" s="26" t="s">
        <v>13</v>
      </c>
      <c r="B34" s="27">
        <v>353</v>
      </c>
      <c r="C34" s="25"/>
      <c r="D34" s="25"/>
    </row>
    <row r="35" spans="1:5" x14ac:dyDescent="0.25">
      <c r="A35" s="26" t="s">
        <v>14</v>
      </c>
      <c r="B35" s="27">
        <v>328</v>
      </c>
      <c r="C35" s="25"/>
      <c r="D35" s="25"/>
    </row>
    <row r="36" spans="1:5" x14ac:dyDescent="0.25">
      <c r="A36" s="26" t="s">
        <v>15</v>
      </c>
      <c r="B36" s="27">
        <v>6396</v>
      </c>
      <c r="C36" s="25"/>
      <c r="D36" s="25"/>
    </row>
    <row r="37" spans="1:5" x14ac:dyDescent="0.25">
      <c r="A37" s="26" t="s">
        <v>16</v>
      </c>
      <c r="B37" s="27">
        <v>850</v>
      </c>
      <c r="C37" s="25"/>
      <c r="D37" s="25"/>
    </row>
    <row r="38" spans="1:5" x14ac:dyDescent="0.25">
      <c r="A38" s="26" t="s">
        <v>17</v>
      </c>
      <c r="B38" s="27">
        <f>SUM(B30:B37)</f>
        <v>24567.354299999999</v>
      </c>
      <c r="C38" s="25"/>
      <c r="D38" s="25"/>
    </row>
    <row r="39" spans="1:5" ht="30" customHeight="1" thickBot="1" x14ac:dyDescent="0.3"/>
    <row r="40" spans="1:5" ht="44.25" customHeight="1" thickBot="1" x14ac:dyDescent="0.3">
      <c r="A40" s="151" t="s">
        <v>18</v>
      </c>
      <c r="B40" s="154"/>
      <c r="C40" s="16"/>
      <c r="D40" s="17"/>
    </row>
    <row r="41" spans="1:5" x14ac:dyDescent="0.25">
      <c r="A41" s="24" t="s">
        <v>3</v>
      </c>
      <c r="B41" s="28">
        <v>14.1</v>
      </c>
      <c r="C41" s="21"/>
      <c r="D41" s="21"/>
    </row>
    <row r="42" spans="1:5" x14ac:dyDescent="0.25">
      <c r="A42" s="26" t="s">
        <v>4</v>
      </c>
      <c r="B42" s="140" t="s">
        <v>206</v>
      </c>
      <c r="C42" s="21"/>
      <c r="D42" s="21"/>
    </row>
    <row r="43" spans="1:5" x14ac:dyDescent="0.25">
      <c r="A43" s="26" t="s">
        <v>5</v>
      </c>
      <c r="B43" s="140" t="s">
        <v>206</v>
      </c>
      <c r="C43" s="21"/>
      <c r="D43" s="21"/>
    </row>
    <row r="44" spans="1:5" x14ac:dyDescent="0.25">
      <c r="A44" s="26" t="s">
        <v>171</v>
      </c>
      <c r="B44" s="140" t="s">
        <v>206</v>
      </c>
      <c r="C44" s="21"/>
      <c r="D44" s="21"/>
    </row>
    <row r="45" spans="1:5" x14ac:dyDescent="0.25">
      <c r="A45" s="26" t="s">
        <v>7</v>
      </c>
      <c r="B45" s="28">
        <v>12.8</v>
      </c>
      <c r="C45" s="21"/>
      <c r="D45" s="21"/>
    </row>
    <row r="46" spans="1:5" x14ac:dyDescent="0.25">
      <c r="A46" s="26" t="s">
        <v>24</v>
      </c>
      <c r="B46" s="28">
        <v>23.6</v>
      </c>
      <c r="C46" s="21"/>
      <c r="D46" s="21"/>
    </row>
    <row r="47" spans="1:5" ht="30.75" customHeight="1" thickBot="1" x14ac:dyDescent="0.3"/>
    <row r="48" spans="1:5" ht="57" customHeight="1" thickBot="1" x14ac:dyDescent="0.3">
      <c r="A48" s="164" t="s">
        <v>135</v>
      </c>
      <c r="B48" s="165"/>
      <c r="C48" s="165"/>
      <c r="D48" s="165"/>
      <c r="E48" s="166"/>
    </row>
    <row r="49" spans="1:5" ht="15.75" thickBot="1" x14ac:dyDescent="0.3">
      <c r="A49" s="157" t="s">
        <v>25</v>
      </c>
      <c r="B49" s="161" t="s">
        <v>26</v>
      </c>
      <c r="C49" s="162"/>
      <c r="D49" s="163"/>
      <c r="E49" s="155" t="s">
        <v>17</v>
      </c>
    </row>
    <row r="50" spans="1:5" ht="15.75" thickBot="1" x14ac:dyDescent="0.3">
      <c r="A50" s="158"/>
      <c r="B50" s="115" t="s">
        <v>27</v>
      </c>
      <c r="C50" s="115" t="s">
        <v>28</v>
      </c>
      <c r="D50" s="125" t="s">
        <v>16</v>
      </c>
      <c r="E50" s="156"/>
    </row>
    <row r="51" spans="1:5" x14ac:dyDescent="0.25">
      <c r="A51" s="10" t="s">
        <v>2</v>
      </c>
      <c r="B51" s="30">
        <v>0</v>
      </c>
      <c r="C51" s="30">
        <v>0</v>
      </c>
      <c r="D51" s="30">
        <f t="shared" ref="D51:D59" si="0">E51-B51-C51</f>
        <v>2</v>
      </c>
      <c r="E51" s="31">
        <v>2</v>
      </c>
    </row>
    <row r="52" spans="1:5" x14ac:dyDescent="0.25">
      <c r="A52" s="13" t="s">
        <v>3</v>
      </c>
      <c r="B52" s="32">
        <v>0</v>
      </c>
      <c r="C52" s="32">
        <v>0</v>
      </c>
      <c r="D52" s="30">
        <f t="shared" si="0"/>
        <v>0</v>
      </c>
      <c r="E52" s="31">
        <v>0</v>
      </c>
    </row>
    <row r="53" spans="1:5" x14ac:dyDescent="0.25">
      <c r="A53" s="13" t="s">
        <v>4</v>
      </c>
      <c r="B53" s="32">
        <v>0</v>
      </c>
      <c r="C53" s="32">
        <v>0</v>
      </c>
      <c r="D53" s="30">
        <f t="shared" si="0"/>
        <v>0</v>
      </c>
      <c r="E53" s="31">
        <v>0</v>
      </c>
    </row>
    <row r="54" spans="1:5" x14ac:dyDescent="0.25">
      <c r="A54" s="13" t="s">
        <v>5</v>
      </c>
      <c r="B54" s="32">
        <v>0</v>
      </c>
      <c r="C54" s="32">
        <v>0</v>
      </c>
      <c r="D54" s="30">
        <f t="shared" si="0"/>
        <v>1</v>
      </c>
      <c r="E54" s="31">
        <v>1</v>
      </c>
    </row>
    <row r="55" spans="1:5" x14ac:dyDescent="0.25">
      <c r="A55" s="13" t="s">
        <v>6</v>
      </c>
      <c r="B55" s="32">
        <v>0</v>
      </c>
      <c r="C55" s="32">
        <v>0</v>
      </c>
      <c r="D55" s="30">
        <f t="shared" si="0"/>
        <v>0</v>
      </c>
      <c r="E55" s="31">
        <v>0</v>
      </c>
    </row>
    <row r="56" spans="1:5" x14ac:dyDescent="0.25">
      <c r="A56" s="13" t="s">
        <v>7</v>
      </c>
      <c r="B56" s="32">
        <v>0</v>
      </c>
      <c r="C56" s="32">
        <v>0</v>
      </c>
      <c r="D56" s="30">
        <f t="shared" si="0"/>
        <v>0</v>
      </c>
      <c r="E56" s="31">
        <v>0</v>
      </c>
    </row>
    <row r="57" spans="1:5" x14ac:dyDescent="0.25">
      <c r="A57" s="13" t="s">
        <v>29</v>
      </c>
      <c r="B57" s="32">
        <v>0</v>
      </c>
      <c r="C57" s="32">
        <v>0</v>
      </c>
      <c r="D57" s="30">
        <f t="shared" si="0"/>
        <v>0</v>
      </c>
      <c r="E57" s="31">
        <v>0</v>
      </c>
    </row>
    <row r="58" spans="1:5" x14ac:dyDescent="0.25">
      <c r="A58" s="13" t="s">
        <v>8</v>
      </c>
      <c r="B58" s="32">
        <v>1</v>
      </c>
      <c r="C58" s="32">
        <v>0</v>
      </c>
      <c r="D58" s="30">
        <f t="shared" si="0"/>
        <v>2</v>
      </c>
      <c r="E58" s="31">
        <v>3</v>
      </c>
    </row>
    <row r="59" spans="1:5" x14ac:dyDescent="0.25">
      <c r="A59" s="13" t="s">
        <v>17</v>
      </c>
      <c r="B59" s="33">
        <v>1</v>
      </c>
      <c r="C59" s="33">
        <v>0</v>
      </c>
      <c r="D59" s="30">
        <f t="shared" si="0"/>
        <v>5</v>
      </c>
      <c r="E59" s="33">
        <v>6</v>
      </c>
    </row>
    <row r="60" spans="1:5" ht="30" customHeight="1" thickBot="1" x14ac:dyDescent="0.3">
      <c r="C60" s="16"/>
    </row>
    <row r="61" spans="1:5" ht="36" customHeight="1" thickBot="1" x14ac:dyDescent="0.3">
      <c r="A61" s="151" t="s">
        <v>136</v>
      </c>
      <c r="B61" s="153"/>
      <c r="C61" s="154"/>
    </row>
    <row r="62" spans="1:5" x14ac:dyDescent="0.25">
      <c r="A62" s="128"/>
      <c r="B62" s="129" t="s">
        <v>30</v>
      </c>
      <c r="C62" s="130" t="s">
        <v>31</v>
      </c>
    </row>
    <row r="63" spans="1:5" x14ac:dyDescent="0.25">
      <c r="A63" s="26" t="s">
        <v>2</v>
      </c>
      <c r="B63" s="138">
        <v>8</v>
      </c>
      <c r="C63" s="138">
        <v>3</v>
      </c>
    </row>
    <row r="64" spans="1:5" x14ac:dyDescent="0.25">
      <c r="A64" s="26" t="s">
        <v>19</v>
      </c>
      <c r="B64" s="138">
        <v>39</v>
      </c>
      <c r="C64" s="138">
        <v>29</v>
      </c>
    </row>
    <row r="65" spans="1:3" x14ac:dyDescent="0.25">
      <c r="A65" s="26" t="s">
        <v>20</v>
      </c>
      <c r="B65" s="139" t="s">
        <v>206</v>
      </c>
      <c r="C65" s="139" t="s">
        <v>206</v>
      </c>
    </row>
    <row r="66" spans="1:3" x14ac:dyDescent="0.25">
      <c r="A66" s="26" t="s">
        <v>22</v>
      </c>
      <c r="B66" s="139" t="s">
        <v>206</v>
      </c>
      <c r="C66" s="139">
        <v>1</v>
      </c>
    </row>
    <row r="67" spans="1:3" x14ac:dyDescent="0.25">
      <c r="A67" s="26" t="s">
        <v>21</v>
      </c>
      <c r="B67" s="138">
        <v>4</v>
      </c>
      <c r="C67" s="139" t="s">
        <v>206</v>
      </c>
    </row>
    <row r="68" spans="1:3" x14ac:dyDescent="0.25">
      <c r="A68" s="26" t="s">
        <v>23</v>
      </c>
      <c r="B68" s="138">
        <v>8</v>
      </c>
      <c r="C68" s="138">
        <v>23</v>
      </c>
    </row>
    <row r="69" spans="1:3" x14ac:dyDescent="0.25">
      <c r="A69" s="26" t="s">
        <v>32</v>
      </c>
      <c r="B69" s="138">
        <v>20</v>
      </c>
      <c r="C69" s="138">
        <v>19</v>
      </c>
    </row>
    <row r="70" spans="1:3" ht="60.75" customHeight="1" x14ac:dyDescent="0.25">
      <c r="A70" s="13" t="s">
        <v>182</v>
      </c>
      <c r="B70" s="138">
        <v>9</v>
      </c>
      <c r="C70" s="139">
        <v>7</v>
      </c>
    </row>
    <row r="71" spans="1:3" x14ac:dyDescent="0.25">
      <c r="A71" s="26" t="s">
        <v>33</v>
      </c>
      <c r="B71" s="138">
        <f>81+180</f>
        <v>261</v>
      </c>
      <c r="C71" s="138">
        <f>19+192</f>
        <v>211</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34" zoomScale="80" zoomScaleNormal="80" workbookViewId="0">
      <selection activeCell="B9" sqref="B9:D56"/>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8" t="s">
        <v>183</v>
      </c>
      <c r="B1" s="169"/>
      <c r="C1" s="169"/>
      <c r="D1" s="169"/>
      <c r="E1" s="170"/>
      <c r="F1" s="34"/>
      <c r="G1" s="34"/>
      <c r="H1" s="34"/>
      <c r="I1" s="34"/>
      <c r="J1" s="34"/>
      <c r="K1" s="34"/>
    </row>
    <row r="2" spans="1:11" ht="15.75" customHeight="1" thickBot="1" x14ac:dyDescent="0.3">
      <c r="D2" s="116" t="s">
        <v>184</v>
      </c>
      <c r="E2" s="117" t="str">
        <f>'Rail Service (Item Nos. 1-6)'!E2</f>
        <v>Expiration Date: 12/31/2021</v>
      </c>
    </row>
    <row r="3" spans="1:11" ht="15" customHeight="1" x14ac:dyDescent="0.25">
      <c r="A3" s="145" t="str">
        <f>'Rail Service (Item Nos. 1-6)'!A3</f>
        <v>Railroad: CPRS</v>
      </c>
      <c r="B3" s="171" t="str">
        <f>'Rail Service (Item Nos. 1-6)'!B3:B4</f>
        <v>Year: 2021</v>
      </c>
      <c r="C3" s="171" t="str">
        <f>'Rail Service (Item Nos. 1-6)'!C3:C4</f>
        <v>Reporting Week: 35</v>
      </c>
      <c r="D3" s="35" t="s">
        <v>0</v>
      </c>
      <c r="E3" s="4">
        <f>'Rail Service (Item Nos. 1-6)'!E3</f>
        <v>44430</v>
      </c>
      <c r="F3" s="16"/>
      <c r="G3" s="18"/>
      <c r="H3" s="18"/>
      <c r="I3" s="16"/>
      <c r="J3" s="9"/>
      <c r="K3" s="36"/>
    </row>
    <row r="4" spans="1:11" ht="15.75" thickBot="1" x14ac:dyDescent="0.3">
      <c r="A4" s="146"/>
      <c r="B4" s="172"/>
      <c r="C4" s="172"/>
      <c r="D4" s="37" t="s">
        <v>1</v>
      </c>
      <c r="E4" s="6">
        <f>E3+6</f>
        <v>44436</v>
      </c>
      <c r="F4" s="16"/>
      <c r="G4" s="18"/>
      <c r="H4" s="18"/>
      <c r="I4" s="16"/>
      <c r="J4" s="9"/>
      <c r="K4" s="36"/>
    </row>
    <row r="5" spans="1:11" ht="15.75" thickBot="1" x14ac:dyDescent="0.3">
      <c r="A5" s="17"/>
      <c r="B5" s="17"/>
      <c r="C5" s="9"/>
    </row>
    <row r="6" spans="1:11" ht="125.25" customHeight="1" thickBot="1" x14ac:dyDescent="0.3">
      <c r="A6" s="173" t="s">
        <v>34</v>
      </c>
      <c r="B6" s="174"/>
      <c r="C6" s="174"/>
      <c r="D6" s="175"/>
    </row>
    <row r="7" spans="1:11" ht="15.75" thickBot="1" x14ac:dyDescent="0.3"/>
    <row r="8" spans="1:11" ht="70.5" customHeight="1" thickBot="1" x14ac:dyDescent="0.3">
      <c r="A8" s="124" t="s">
        <v>35</v>
      </c>
      <c r="B8" s="124"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50</v>
      </c>
      <c r="C18" s="39">
        <v>0</v>
      </c>
      <c r="D18" s="39">
        <v>50</v>
      </c>
    </row>
    <row r="19" spans="1:4" x14ac:dyDescent="0.25">
      <c r="A19" s="41" t="s">
        <v>49</v>
      </c>
      <c r="B19" s="39">
        <v>3</v>
      </c>
      <c r="C19" s="39">
        <v>0</v>
      </c>
      <c r="D19" s="39">
        <v>3</v>
      </c>
    </row>
    <row r="20" spans="1:4" x14ac:dyDescent="0.25">
      <c r="A20" s="41" t="s">
        <v>50</v>
      </c>
      <c r="B20" s="39">
        <v>25</v>
      </c>
      <c r="C20" s="39">
        <v>0</v>
      </c>
      <c r="D20" s="39">
        <v>25</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4</v>
      </c>
      <c r="C28" s="39">
        <v>0</v>
      </c>
      <c r="D28" s="39">
        <v>4</v>
      </c>
    </row>
    <row r="29" spans="1:4" x14ac:dyDescent="0.25">
      <c r="A29" s="41" t="s">
        <v>59</v>
      </c>
      <c r="B29" s="39">
        <v>281</v>
      </c>
      <c r="C29" s="39">
        <v>0</v>
      </c>
      <c r="D29" s="39">
        <v>281</v>
      </c>
    </row>
    <row r="30" spans="1:4" x14ac:dyDescent="0.25">
      <c r="A30" s="41" t="s">
        <v>60</v>
      </c>
      <c r="B30" s="39">
        <v>39</v>
      </c>
      <c r="C30" s="39">
        <v>0</v>
      </c>
      <c r="D30" s="39">
        <v>39</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1036</v>
      </c>
      <c r="C34" s="39">
        <v>756</v>
      </c>
      <c r="D34" s="39">
        <v>280</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5</v>
      </c>
      <c r="C40" s="39">
        <v>0</v>
      </c>
      <c r="D40" s="39">
        <v>5</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0</v>
      </c>
      <c r="C44" s="39">
        <v>0</v>
      </c>
      <c r="D44" s="39">
        <v>0</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0</v>
      </c>
      <c r="C47" s="39">
        <v>0</v>
      </c>
      <c r="D47" s="39">
        <v>0</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0</v>
      </c>
      <c r="C54" s="39">
        <v>0</v>
      </c>
      <c r="D54" s="39">
        <v>0</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39">
        <f>SUM(B9:B56)</f>
        <v>1443</v>
      </c>
      <c r="C57" s="39">
        <f t="shared" ref="C57:D57" si="0">SUM(C9:C56)</f>
        <v>756</v>
      </c>
      <c r="D57" s="39">
        <f t="shared" si="0"/>
        <v>687</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7"/>
      <c r="D87" s="167"/>
      <c r="E87" s="167"/>
      <c r="F87" s="167"/>
      <c r="G87" s="167"/>
      <c r="H87" s="167"/>
      <c r="I87" s="167"/>
      <c r="J87" s="167"/>
      <c r="K87" s="167"/>
      <c r="L87" s="167"/>
      <c r="M87" s="167"/>
      <c r="N87" s="167"/>
      <c r="O87" s="167"/>
      <c r="P87" s="167"/>
      <c r="Q87" s="167"/>
      <c r="R87" s="167"/>
      <c r="S87" s="167"/>
    </row>
    <row r="88" spans="1:19" x14ac:dyDescent="0.25">
      <c r="A88" s="47"/>
      <c r="B88" s="47"/>
      <c r="C88" s="167"/>
      <c r="D88" s="167"/>
      <c r="E88" s="167"/>
      <c r="F88" s="167"/>
      <c r="G88" s="167"/>
      <c r="H88" s="167"/>
      <c r="I88" s="167"/>
      <c r="J88" s="167"/>
      <c r="K88" s="167"/>
      <c r="L88" s="167"/>
      <c r="M88" s="167"/>
      <c r="N88" s="167"/>
      <c r="O88" s="167"/>
      <c r="P88" s="167"/>
      <c r="Q88" s="167"/>
      <c r="R88" s="167"/>
      <c r="S88" s="167"/>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7"/>
      <c r="D116" s="167"/>
      <c r="E116" s="167"/>
      <c r="F116" s="167"/>
      <c r="G116" s="167"/>
      <c r="H116" s="167"/>
      <c r="I116" s="167"/>
      <c r="J116" s="167"/>
      <c r="K116" s="167"/>
      <c r="L116" s="167"/>
      <c r="M116" s="167"/>
      <c r="N116" s="167"/>
      <c r="O116" s="167"/>
      <c r="P116" s="167"/>
      <c r="Q116" s="167"/>
      <c r="R116" s="167"/>
      <c r="S116" s="167"/>
    </row>
    <row r="117" spans="1:19" x14ac:dyDescent="0.25">
      <c r="A117" s="47"/>
      <c r="B117" s="47"/>
      <c r="C117" s="167"/>
      <c r="D117" s="167"/>
      <c r="E117" s="167"/>
      <c r="F117" s="167"/>
      <c r="G117" s="167"/>
      <c r="H117" s="167"/>
      <c r="I117" s="167"/>
      <c r="J117" s="167"/>
      <c r="K117" s="167"/>
      <c r="L117" s="167"/>
      <c r="M117" s="167"/>
      <c r="N117" s="167"/>
      <c r="O117" s="167"/>
      <c r="P117" s="167"/>
      <c r="Q117" s="167"/>
      <c r="R117" s="167"/>
      <c r="S117" s="167"/>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37" zoomScale="70" zoomScaleNormal="70" workbookViewId="0">
      <selection activeCell="B10" sqref="B10:E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8" t="s">
        <v>183</v>
      </c>
      <c r="B1" s="169"/>
      <c r="C1" s="169"/>
      <c r="D1" s="169"/>
      <c r="E1" s="170"/>
      <c r="F1" s="50"/>
      <c r="G1" s="51"/>
      <c r="H1" s="51"/>
      <c r="I1" s="51"/>
      <c r="J1" s="51"/>
    </row>
    <row r="2" spans="1:10" ht="18" customHeight="1" thickBot="1" x14ac:dyDescent="0.3">
      <c r="D2" s="119" t="s">
        <v>184</v>
      </c>
      <c r="E2" s="117" t="str">
        <f>'Rail Service (Item Nos. 1-6)'!E2</f>
        <v>Expiration Date: 12/31/2021</v>
      </c>
    </row>
    <row r="3" spans="1:10" x14ac:dyDescent="0.25">
      <c r="A3" s="145" t="str">
        <f>'Rail Service (Item Nos. 1-6)'!A3</f>
        <v>Railroad: CPRS</v>
      </c>
      <c r="B3" s="147" t="str">
        <f>'Rail Service (Item Nos. 1-6)'!B3:B4</f>
        <v>Year: 2021</v>
      </c>
      <c r="C3" s="149" t="str">
        <f>'Rail Service (Item Nos. 1-6)'!C3:C4</f>
        <v>Reporting Week: 35</v>
      </c>
      <c r="D3" s="4">
        <f>'Rail Service (Item Nos. 1-6)'!E3</f>
        <v>44430</v>
      </c>
      <c r="F3" s="18"/>
      <c r="G3" s="18"/>
      <c r="H3" s="16"/>
      <c r="I3" s="9"/>
      <c r="J3" s="36"/>
    </row>
    <row r="4" spans="1:10" ht="15.75" thickBot="1" x14ac:dyDescent="0.3">
      <c r="A4" s="146"/>
      <c r="B4" s="148"/>
      <c r="C4" s="150"/>
      <c r="D4" s="6">
        <f>'Rail Service (Item Nos. 1-6)'!E4</f>
        <v>44436</v>
      </c>
      <c r="F4" s="18"/>
      <c r="G4" s="18"/>
      <c r="H4" s="16"/>
      <c r="I4" s="9"/>
      <c r="J4" s="36"/>
    </row>
    <row r="5" spans="1:10" ht="15.75" thickBot="1" x14ac:dyDescent="0.3"/>
    <row r="6" spans="1:10" s="52" customFormat="1" ht="48.75" customHeight="1" thickBot="1" x14ac:dyDescent="0.3">
      <c r="A6" s="173" t="s">
        <v>176</v>
      </c>
      <c r="B6" s="174"/>
      <c r="C6" s="174"/>
      <c r="D6" s="174"/>
      <c r="E6" s="176"/>
    </row>
    <row r="7" spans="1:10" ht="15.75" thickBot="1" x14ac:dyDescent="0.3"/>
    <row r="8" spans="1:10" ht="60.75" customHeight="1" thickBot="1" x14ac:dyDescent="0.3">
      <c r="A8" s="53" t="s">
        <v>35</v>
      </c>
      <c r="B8" s="29" t="s">
        <v>87</v>
      </c>
      <c r="C8" s="29" t="s">
        <v>88</v>
      </c>
      <c r="D8" s="162" t="s">
        <v>172</v>
      </c>
      <c r="E8" s="163"/>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v>18</v>
      </c>
      <c r="C19" s="58"/>
      <c r="D19" s="58"/>
      <c r="E19" s="58"/>
    </row>
    <row r="20" spans="1:5" x14ac:dyDescent="0.25">
      <c r="A20" s="59" t="s">
        <v>49</v>
      </c>
      <c r="B20" s="58"/>
      <c r="C20" s="58"/>
      <c r="D20" s="58"/>
      <c r="E20" s="58"/>
    </row>
    <row r="21" spans="1:5" x14ac:dyDescent="0.25">
      <c r="A21" s="59" t="s">
        <v>50</v>
      </c>
      <c r="B21" s="58"/>
      <c r="C21" s="58"/>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58</v>
      </c>
      <c r="C30" s="58">
        <v>167</v>
      </c>
      <c r="D30" s="58"/>
      <c r="E30" s="58"/>
    </row>
    <row r="31" spans="1:5" x14ac:dyDescent="0.25">
      <c r="A31" s="59" t="s">
        <v>60</v>
      </c>
      <c r="B31" s="58"/>
      <c r="C31" s="58"/>
      <c r="D31" s="58"/>
      <c r="E31" s="58"/>
    </row>
    <row r="32" spans="1:5" x14ac:dyDescent="0.25">
      <c r="A32" s="59" t="s">
        <v>61</v>
      </c>
      <c r="B32" s="58"/>
      <c r="C32" s="58"/>
      <c r="D32" s="58"/>
      <c r="E32" s="58"/>
    </row>
    <row r="33" spans="1:7" x14ac:dyDescent="0.25">
      <c r="A33" s="59" t="s">
        <v>62</v>
      </c>
      <c r="B33" s="58"/>
      <c r="C33" s="58"/>
      <c r="D33" s="58"/>
      <c r="E33" s="58"/>
    </row>
    <row r="34" spans="1:7" x14ac:dyDescent="0.25">
      <c r="A34" s="59" t="s">
        <v>63</v>
      </c>
      <c r="B34" s="58"/>
      <c r="C34" s="58"/>
      <c r="D34" s="58"/>
      <c r="E34" s="58"/>
    </row>
    <row r="35" spans="1:7" x14ac:dyDescent="0.25">
      <c r="A35" s="59" t="s">
        <v>64</v>
      </c>
      <c r="B35" s="58">
        <v>337</v>
      </c>
      <c r="C35" s="58">
        <v>862</v>
      </c>
      <c r="D35" s="58"/>
      <c r="E35" s="58"/>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c r="C48" s="58"/>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c r="C55" s="58"/>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413</v>
      </c>
      <c r="C58" s="60">
        <f>SUM(C10:C57)</f>
        <v>1029</v>
      </c>
      <c r="D58" s="60">
        <f>SUM(D10:D57)</f>
        <v>0</v>
      </c>
      <c r="E58" s="60">
        <f>SUM(E10:E57)</f>
        <v>0</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2" zoomScale="80" zoomScaleNormal="80" workbookViewId="0">
      <selection activeCell="B31" sqref="B3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8" t="s">
        <v>183</v>
      </c>
      <c r="B1" s="177"/>
      <c r="C1" s="177"/>
      <c r="D1" s="177"/>
      <c r="E1" s="178"/>
      <c r="F1" s="63"/>
      <c r="G1" s="63"/>
      <c r="H1" s="63"/>
    </row>
    <row r="2" spans="1:8" ht="15.75" thickBot="1" x14ac:dyDescent="0.3">
      <c r="D2" s="120" t="s">
        <v>184</v>
      </c>
      <c r="E2" s="117" t="str">
        <f>'Rail Service (Item Nos. 1-6)'!E2</f>
        <v>Expiration Date: 12/31/2021</v>
      </c>
    </row>
    <row r="3" spans="1:8" x14ac:dyDescent="0.25">
      <c r="A3" s="145" t="str">
        <f>'Rail Service (Item Nos. 1-6)'!A3</f>
        <v>Railroad: CPRS</v>
      </c>
      <c r="B3" s="147" t="str">
        <f>'Rail Service (Item Nos. 1-6)'!B3:B4</f>
        <v>Year: 2021</v>
      </c>
      <c r="C3" s="171" t="str">
        <f>'Rail Service (Item Nos. 1-6)'!C3:C4</f>
        <v>Reporting Week: 35</v>
      </c>
      <c r="D3" s="64" t="s">
        <v>0</v>
      </c>
      <c r="E3" s="4">
        <f>'Rail Service (Item Nos. 1-6)'!E3</f>
        <v>44430</v>
      </c>
      <c r="F3" s="16"/>
      <c r="G3" s="9"/>
      <c r="H3" s="36"/>
    </row>
    <row r="4" spans="1:8" ht="15.75" thickBot="1" x14ac:dyDescent="0.3">
      <c r="A4" s="146"/>
      <c r="B4" s="182"/>
      <c r="C4" s="183"/>
      <c r="D4" s="65" t="s">
        <v>1</v>
      </c>
      <c r="E4" s="6">
        <f>E3+6</f>
        <v>44436</v>
      </c>
      <c r="F4" s="16"/>
      <c r="G4" s="9"/>
      <c r="H4" s="36"/>
    </row>
    <row r="5" spans="1:8" x14ac:dyDescent="0.25">
      <c r="E5" s="20"/>
    </row>
    <row r="6" spans="1:8" ht="15.75" thickBot="1" x14ac:dyDescent="0.3">
      <c r="A6" s="9"/>
    </row>
    <row r="7" spans="1:8" ht="15.75" customHeight="1" thickBot="1" x14ac:dyDescent="0.3">
      <c r="A7" s="179" t="s">
        <v>178</v>
      </c>
      <c r="B7" s="180"/>
      <c r="C7" s="181"/>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4" t="s">
        <v>179</v>
      </c>
      <c r="B16" s="185"/>
      <c r="C16" s="186"/>
    </row>
    <row r="17" spans="1:5" x14ac:dyDescent="0.25">
      <c r="A17" s="187"/>
      <c r="B17" s="188"/>
      <c r="C17" s="189"/>
    </row>
    <row r="18" spans="1:5" ht="15.75" thickBot="1" x14ac:dyDescent="0.3"/>
    <row r="19" spans="1:5" ht="51" customHeight="1" thickBot="1" x14ac:dyDescent="0.3">
      <c r="A19" s="179" t="s">
        <v>177</v>
      </c>
      <c r="B19" s="180"/>
      <c r="C19" s="181"/>
      <c r="E19" s="20"/>
    </row>
    <row r="20" spans="1:5" ht="60" customHeight="1" x14ac:dyDescent="0.25">
      <c r="A20" s="75" t="s">
        <v>95</v>
      </c>
      <c r="B20" s="76" t="s">
        <v>137</v>
      </c>
      <c r="C20" s="76" t="s">
        <v>138</v>
      </c>
    </row>
    <row r="21" spans="1:5" x14ac:dyDescent="0.25">
      <c r="A21" s="70" t="s">
        <v>196</v>
      </c>
      <c r="B21" s="73">
        <v>2.4</v>
      </c>
      <c r="C21" s="73">
        <v>2.2000000000000002</v>
      </c>
    </row>
    <row r="22" spans="1:5" x14ac:dyDescent="0.25">
      <c r="A22" s="72" t="s">
        <v>16</v>
      </c>
      <c r="B22" s="73">
        <v>2.6</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11" t="s">
        <v>9</v>
      </c>
      <c r="B30" s="73">
        <v>2.5</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7" zoomScale="90" zoomScaleNormal="90" workbookViewId="0">
      <selection activeCell="D36" sqref="D36"/>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68" t="s">
        <v>183</v>
      </c>
      <c r="B1" s="169"/>
      <c r="C1" s="169"/>
      <c r="D1" s="169"/>
      <c r="E1" s="170"/>
      <c r="F1" s="89"/>
      <c r="G1" s="89"/>
      <c r="H1" s="89"/>
      <c r="I1" s="89"/>
      <c r="J1" s="89"/>
      <c r="K1" s="89"/>
      <c r="L1" s="89"/>
      <c r="M1" s="89"/>
      <c r="N1" s="89"/>
    </row>
    <row r="2" spans="1:14" customFormat="1" ht="16.5" customHeight="1" thickBot="1" x14ac:dyDescent="0.3">
      <c r="D2" s="116" t="s">
        <v>184</v>
      </c>
      <c r="E2" s="117" t="str">
        <f>'Rail Service (Item Nos. 1-6)'!E2</f>
        <v>Expiration Date: 12/31/2021</v>
      </c>
    </row>
    <row r="3" spans="1:14" customFormat="1" ht="15" x14ac:dyDescent="0.25">
      <c r="A3" s="145" t="str">
        <f>'Rail Service (Item Nos. 1-6)'!A3</f>
        <v>Railroad: CPRS</v>
      </c>
      <c r="B3" s="147" t="str">
        <f>'Rail Service (Item Nos. 1-6)'!B3:B4</f>
        <v>Year: 2021</v>
      </c>
      <c r="C3" s="149" t="str">
        <f>'Rail Service (Item Nos. 1-6)'!C3:C4</f>
        <v>Reporting Week: 35</v>
      </c>
      <c r="D3" s="78" t="s">
        <v>0</v>
      </c>
      <c r="E3" s="4">
        <f>'Rail Service (Item Nos. 1-6)'!E3</f>
        <v>44430</v>
      </c>
      <c r="F3" s="16"/>
      <c r="G3" s="16"/>
      <c r="H3" s="9"/>
      <c r="I3" s="36"/>
    </row>
    <row r="4" spans="1:14" customFormat="1" ht="15.75" thickBot="1" x14ac:dyDescent="0.3">
      <c r="A4" s="146"/>
      <c r="B4" s="148"/>
      <c r="C4" s="150"/>
      <c r="D4" s="65" t="s">
        <v>1</v>
      </c>
      <c r="E4" s="6">
        <f>E3+6</f>
        <v>44436</v>
      </c>
      <c r="F4" s="16"/>
      <c r="G4" s="16"/>
      <c r="H4" s="9"/>
      <c r="I4" s="36"/>
    </row>
    <row r="5" spans="1:14" customFormat="1" ht="15.75" thickBot="1" x14ac:dyDescent="0.3">
      <c r="E5" s="20"/>
      <c r="F5" s="66"/>
    </row>
    <row r="6" spans="1:14" customFormat="1" ht="47.25" customHeight="1" thickBot="1" x14ac:dyDescent="0.3">
      <c r="A6" s="151" t="s">
        <v>169</v>
      </c>
      <c r="B6" s="153"/>
      <c r="C6" s="153"/>
      <c r="D6" s="153"/>
      <c r="E6" s="154"/>
    </row>
    <row r="7" spans="1:14" ht="13.5" thickBot="1" x14ac:dyDescent="0.25"/>
    <row r="8" spans="1:14" s="84" customFormat="1" ht="29.25" customHeight="1" thickBot="1" x14ac:dyDescent="0.3">
      <c r="A8" s="80" t="s">
        <v>96</v>
      </c>
      <c r="B8" s="81" t="s">
        <v>97</v>
      </c>
      <c r="C8" s="81" t="s">
        <v>98</v>
      </c>
      <c r="D8" s="82" t="s">
        <v>139</v>
      </c>
      <c r="E8" s="83" t="s">
        <v>99</v>
      </c>
    </row>
    <row r="9" spans="1:14" x14ac:dyDescent="0.2">
      <c r="A9" s="85" t="s">
        <v>197</v>
      </c>
      <c r="B9" s="85" t="s">
        <v>101</v>
      </c>
      <c r="C9" s="85" t="s">
        <v>149</v>
      </c>
      <c r="D9" s="131">
        <v>1004</v>
      </c>
      <c r="E9" s="131">
        <v>726</v>
      </c>
    </row>
    <row r="10" spans="1:14" x14ac:dyDescent="0.2">
      <c r="A10" s="86" t="s">
        <v>197</v>
      </c>
      <c r="B10" s="86" t="s">
        <v>20</v>
      </c>
      <c r="C10" s="86" t="s">
        <v>150</v>
      </c>
      <c r="D10" s="137">
        <v>50</v>
      </c>
      <c r="E10" s="127">
        <v>848</v>
      </c>
    </row>
    <row r="11" spans="1:14" x14ac:dyDescent="0.2">
      <c r="A11" s="86" t="s">
        <v>197</v>
      </c>
      <c r="B11" s="86" t="s">
        <v>105</v>
      </c>
      <c r="C11" s="85" t="s">
        <v>110</v>
      </c>
      <c r="D11" s="137" t="s">
        <v>206</v>
      </c>
      <c r="E11" s="137">
        <v>1</v>
      </c>
    </row>
    <row r="12" spans="1:14" x14ac:dyDescent="0.2">
      <c r="A12" s="86" t="s">
        <v>197</v>
      </c>
      <c r="B12" s="86" t="s">
        <v>107</v>
      </c>
      <c r="C12" s="86" t="s">
        <v>151</v>
      </c>
      <c r="D12" s="127">
        <v>1182</v>
      </c>
      <c r="E12" s="127">
        <v>12</v>
      </c>
    </row>
    <row r="13" spans="1:14" x14ac:dyDescent="0.2">
      <c r="A13" s="86" t="s">
        <v>197</v>
      </c>
      <c r="B13" s="86" t="s">
        <v>141</v>
      </c>
      <c r="C13" s="85" t="s">
        <v>152</v>
      </c>
      <c r="D13" s="127">
        <v>27</v>
      </c>
      <c r="E13" s="127">
        <v>16</v>
      </c>
    </row>
    <row r="14" spans="1:14" x14ac:dyDescent="0.2">
      <c r="A14" s="86" t="s">
        <v>197</v>
      </c>
      <c r="B14" s="86" t="s">
        <v>142</v>
      </c>
      <c r="C14" s="86" t="s">
        <v>153</v>
      </c>
      <c r="D14" s="127">
        <v>213</v>
      </c>
      <c r="E14" s="127">
        <v>55</v>
      </c>
    </row>
    <row r="15" spans="1:14" x14ac:dyDescent="0.2">
      <c r="A15" s="86" t="s">
        <v>197</v>
      </c>
      <c r="B15" s="86" t="s">
        <v>100</v>
      </c>
      <c r="C15" s="85" t="s">
        <v>154</v>
      </c>
      <c r="D15" s="127">
        <v>588</v>
      </c>
      <c r="E15" s="127">
        <v>70</v>
      </c>
    </row>
    <row r="16" spans="1:14" x14ac:dyDescent="0.2">
      <c r="A16" s="86" t="s">
        <v>197</v>
      </c>
      <c r="B16" s="86" t="s">
        <v>19</v>
      </c>
      <c r="C16" s="86" t="s">
        <v>155</v>
      </c>
      <c r="D16" s="127">
        <v>1188</v>
      </c>
      <c r="E16" s="127">
        <v>270</v>
      </c>
    </row>
    <row r="17" spans="1:17" x14ac:dyDescent="0.2">
      <c r="A17" s="86" t="s">
        <v>197</v>
      </c>
      <c r="B17" s="86" t="s">
        <v>106</v>
      </c>
      <c r="C17" s="85" t="s">
        <v>156</v>
      </c>
      <c r="D17" s="127">
        <v>182</v>
      </c>
      <c r="E17" s="127">
        <v>75</v>
      </c>
    </row>
    <row r="18" spans="1:17" x14ac:dyDescent="0.2">
      <c r="A18" s="86" t="s">
        <v>197</v>
      </c>
      <c r="B18" s="86" t="s">
        <v>103</v>
      </c>
      <c r="C18" s="86" t="s">
        <v>157</v>
      </c>
      <c r="D18" s="127">
        <v>13</v>
      </c>
      <c r="E18" s="127">
        <v>77</v>
      </c>
    </row>
    <row r="19" spans="1:17" x14ac:dyDescent="0.2">
      <c r="A19" s="86" t="s">
        <v>197</v>
      </c>
      <c r="B19" s="86" t="s">
        <v>104</v>
      </c>
      <c r="C19" s="85" t="s">
        <v>158</v>
      </c>
      <c r="D19" s="137" t="s">
        <v>206</v>
      </c>
      <c r="E19" s="127">
        <v>7</v>
      </c>
    </row>
    <row r="20" spans="1:17" x14ac:dyDescent="0.2">
      <c r="A20" s="86" t="s">
        <v>197</v>
      </c>
      <c r="B20" s="86" t="s">
        <v>143</v>
      </c>
      <c r="C20" s="86" t="s">
        <v>159</v>
      </c>
      <c r="D20" s="137">
        <v>161</v>
      </c>
      <c r="E20" s="127">
        <v>123</v>
      </c>
    </row>
    <row r="21" spans="1:17" x14ac:dyDescent="0.2">
      <c r="A21" s="86" t="s">
        <v>197</v>
      </c>
      <c r="B21" s="86" t="s">
        <v>144</v>
      </c>
      <c r="C21" s="85" t="s">
        <v>160</v>
      </c>
      <c r="D21" s="127">
        <v>82</v>
      </c>
      <c r="E21" s="127">
        <v>323</v>
      </c>
    </row>
    <row r="22" spans="1:17" x14ac:dyDescent="0.2">
      <c r="A22" s="86" t="s">
        <v>197</v>
      </c>
      <c r="B22" s="86" t="s">
        <v>145</v>
      </c>
      <c r="C22" s="86" t="s">
        <v>161</v>
      </c>
      <c r="D22" s="127">
        <v>3</v>
      </c>
      <c r="E22" s="127">
        <v>12</v>
      </c>
    </row>
    <row r="23" spans="1:17" x14ac:dyDescent="0.2">
      <c r="A23" s="86" t="s">
        <v>197</v>
      </c>
      <c r="B23" s="86" t="s">
        <v>146</v>
      </c>
      <c r="C23" s="85" t="s">
        <v>162</v>
      </c>
      <c r="D23" s="127">
        <v>384</v>
      </c>
      <c r="E23" s="127">
        <v>120</v>
      </c>
    </row>
    <row r="24" spans="1:17" x14ac:dyDescent="0.2">
      <c r="A24" s="86" t="s">
        <v>197</v>
      </c>
      <c r="B24" s="86" t="s">
        <v>102</v>
      </c>
      <c r="C24" s="86" t="s">
        <v>163</v>
      </c>
      <c r="D24" s="137" t="s">
        <v>206</v>
      </c>
      <c r="E24" s="127">
        <v>12</v>
      </c>
    </row>
    <row r="25" spans="1:17" x14ac:dyDescent="0.2">
      <c r="A25" s="86" t="s">
        <v>197</v>
      </c>
      <c r="B25" s="86" t="s">
        <v>147</v>
      </c>
      <c r="C25" s="85" t="s">
        <v>164</v>
      </c>
      <c r="D25" s="127">
        <v>12</v>
      </c>
      <c r="E25" s="127">
        <v>203</v>
      </c>
    </row>
    <row r="26" spans="1:17" x14ac:dyDescent="0.2">
      <c r="A26" s="86" t="s">
        <v>197</v>
      </c>
      <c r="B26" s="86" t="s">
        <v>108</v>
      </c>
      <c r="C26" s="86" t="s">
        <v>165</v>
      </c>
      <c r="D26" s="127">
        <v>159</v>
      </c>
      <c r="E26" s="127">
        <v>180</v>
      </c>
    </row>
    <row r="27" spans="1:17" x14ac:dyDescent="0.2">
      <c r="A27" s="86" t="s">
        <v>197</v>
      </c>
      <c r="B27" s="86" t="s">
        <v>148</v>
      </c>
      <c r="C27" s="85" t="s">
        <v>166</v>
      </c>
      <c r="D27" s="127">
        <v>129</v>
      </c>
      <c r="E27" s="137">
        <v>5</v>
      </c>
    </row>
    <row r="28" spans="1:17" x14ac:dyDescent="0.2">
      <c r="A28" s="86" t="s">
        <v>197</v>
      </c>
      <c r="B28" s="86" t="s">
        <v>33</v>
      </c>
      <c r="C28" s="86" t="s">
        <v>112</v>
      </c>
      <c r="D28" s="127">
        <v>61</v>
      </c>
      <c r="E28" s="127">
        <v>131</v>
      </c>
    </row>
    <row r="29" spans="1:17" x14ac:dyDescent="0.2">
      <c r="A29" s="86" t="s">
        <v>197</v>
      </c>
      <c r="B29" s="86" t="s">
        <v>109</v>
      </c>
      <c r="C29" s="86" t="s">
        <v>167</v>
      </c>
      <c r="D29" s="127">
        <v>2433</v>
      </c>
      <c r="E29" s="127">
        <v>157</v>
      </c>
    </row>
    <row r="30" spans="1:17" ht="15" x14ac:dyDescent="0.2">
      <c r="A30" s="86" t="s">
        <v>197</v>
      </c>
      <c r="B30" s="86" t="s">
        <v>111</v>
      </c>
      <c r="C30" s="86" t="s">
        <v>168</v>
      </c>
      <c r="D30" s="137" t="s">
        <v>206</v>
      </c>
      <c r="E30" s="137" t="s">
        <v>206</v>
      </c>
      <c r="H30" s="112"/>
    </row>
    <row r="31" spans="1:17" ht="30" customHeight="1" thickBot="1" x14ac:dyDescent="0.25"/>
    <row r="32" spans="1:17" ht="48.75" customHeight="1" thickBot="1" x14ac:dyDescent="0.25">
      <c r="A32" s="151" t="s">
        <v>170</v>
      </c>
      <c r="B32" s="153"/>
      <c r="C32" s="153"/>
      <c r="D32" s="153"/>
      <c r="E32" s="154"/>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139</v>
      </c>
      <c r="E34" s="88" t="s">
        <v>99</v>
      </c>
    </row>
    <row r="35" spans="1:5" x14ac:dyDescent="0.2">
      <c r="A35" s="85" t="s">
        <v>197</v>
      </c>
      <c r="B35" s="85" t="s">
        <v>32</v>
      </c>
      <c r="C35" s="85" t="s">
        <v>149</v>
      </c>
      <c r="D35" s="85">
        <v>160</v>
      </c>
      <c r="E35" s="85">
        <v>69</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activeCell="B15" sqref="B15"/>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197" t="s">
        <v>183</v>
      </c>
      <c r="B1" s="198"/>
      <c r="C1" s="198"/>
      <c r="D1" s="198"/>
      <c r="E1" s="199"/>
      <c r="F1" s="90"/>
      <c r="G1" s="91"/>
      <c r="H1" s="91"/>
      <c r="I1" s="91"/>
      <c r="J1" s="91"/>
      <c r="K1" s="91"/>
      <c r="L1" s="91"/>
    </row>
    <row r="2" spans="1:12" ht="15.75" thickBot="1" x14ac:dyDescent="0.3">
      <c r="A2" s="93"/>
      <c r="B2" s="93"/>
      <c r="C2" s="93"/>
      <c r="D2" s="116" t="s">
        <v>184</v>
      </c>
      <c r="E2" s="117" t="str">
        <f>'Rail Service (Item Nos. 1-6)'!E2</f>
        <v>Expiration Date: 12/31/2021</v>
      </c>
      <c r="F2" s="93"/>
      <c r="G2" s="93"/>
      <c r="H2" s="93"/>
      <c r="I2" s="93"/>
      <c r="J2" s="93"/>
      <c r="K2" s="93"/>
      <c r="L2" s="93"/>
    </row>
    <row r="3" spans="1:12" ht="15" x14ac:dyDescent="0.25">
      <c r="A3" s="200" t="s">
        <v>185</v>
      </c>
      <c r="B3" s="202" t="s">
        <v>204</v>
      </c>
      <c r="C3" s="204" t="str">
        <f>'Rail Service (Item Nos. 1-6)'!C3:C4</f>
        <v>Reporting Week: 35</v>
      </c>
      <c r="D3" s="94" t="s">
        <v>0</v>
      </c>
      <c r="E3" s="132">
        <f>'Rail Service (Item Nos. 1-6)'!E3</f>
        <v>44430</v>
      </c>
      <c r="F3" s="196"/>
      <c r="G3" s="196"/>
      <c r="H3" s="190"/>
      <c r="I3" s="190"/>
      <c r="J3" s="95"/>
      <c r="K3" s="96"/>
      <c r="L3" s="97"/>
    </row>
    <row r="4" spans="1:12" ht="15.75" thickBot="1" x14ac:dyDescent="0.3">
      <c r="A4" s="201"/>
      <c r="B4" s="203"/>
      <c r="C4" s="205"/>
      <c r="D4" s="98" t="s">
        <v>1</v>
      </c>
      <c r="E4" s="133">
        <f>E3+6</f>
        <v>44436</v>
      </c>
      <c r="F4" s="196"/>
      <c r="G4" s="196"/>
      <c r="H4" s="190"/>
      <c r="I4" s="190"/>
      <c r="J4" s="95"/>
      <c r="K4" s="96"/>
      <c r="L4" s="97"/>
    </row>
    <row r="5" spans="1:12" ht="15.75" thickBot="1" x14ac:dyDescent="0.3">
      <c r="A5" s="126"/>
      <c r="B5" s="100"/>
      <c r="C5" s="100"/>
      <c r="D5" s="101"/>
      <c r="E5" s="102"/>
      <c r="F5" s="99"/>
      <c r="G5" s="99"/>
      <c r="H5" s="103"/>
      <c r="I5" s="103"/>
      <c r="J5" s="95"/>
      <c r="K5" s="96"/>
      <c r="L5" s="97"/>
    </row>
    <row r="6" spans="1:12" ht="15.75" thickBot="1" x14ac:dyDescent="0.3">
      <c r="A6" s="191" t="s">
        <v>113</v>
      </c>
      <c r="B6" s="192"/>
      <c r="C6" s="100"/>
      <c r="D6" s="101"/>
      <c r="E6" s="102"/>
      <c r="F6" s="99"/>
      <c r="G6" s="99"/>
      <c r="H6" s="103"/>
      <c r="I6" s="103"/>
      <c r="J6" s="95"/>
      <c r="K6" s="96"/>
      <c r="L6" s="97"/>
    </row>
    <row r="7" spans="1:12" ht="15.75" thickBot="1" x14ac:dyDescent="0.3">
      <c r="A7" s="93"/>
      <c r="B7" s="93"/>
      <c r="C7" s="93"/>
      <c r="D7" s="93"/>
      <c r="E7" s="93"/>
      <c r="F7" s="93"/>
      <c r="G7" s="93"/>
      <c r="H7" s="93"/>
      <c r="I7" s="93"/>
      <c r="J7" s="93"/>
      <c r="K7" s="93"/>
      <c r="L7" s="93"/>
    </row>
    <row r="8" spans="1:12" ht="21" customHeight="1" thickBot="1" x14ac:dyDescent="0.3">
      <c r="A8" s="193" t="s">
        <v>140</v>
      </c>
      <c r="B8" s="194"/>
      <c r="C8" s="93"/>
      <c r="D8" s="93"/>
      <c r="E8" s="93"/>
      <c r="F8" s="93"/>
      <c r="G8" s="93"/>
      <c r="H8" s="93"/>
      <c r="I8" s="93"/>
      <c r="J8" s="93"/>
      <c r="K8" s="93"/>
      <c r="L8" s="93"/>
    </row>
    <row r="9" spans="1:12" ht="15" x14ac:dyDescent="0.25">
      <c r="A9" s="104" t="s">
        <v>114</v>
      </c>
      <c r="B9" s="134"/>
      <c r="C9" s="93"/>
      <c r="D9" s="93"/>
      <c r="E9" s="93"/>
      <c r="F9" s="93"/>
      <c r="G9" s="93"/>
      <c r="H9" s="93"/>
      <c r="I9" s="93"/>
      <c r="J9" s="93"/>
      <c r="K9" s="93"/>
      <c r="L9" s="93"/>
    </row>
    <row r="10" spans="1:12" ht="15" x14ac:dyDescent="0.25">
      <c r="A10" s="105" t="s">
        <v>115</v>
      </c>
      <c r="B10" s="134">
        <v>929</v>
      </c>
      <c r="C10" s="93"/>
      <c r="D10" s="93"/>
      <c r="E10" s="93"/>
      <c r="F10" s="93"/>
      <c r="G10" s="93"/>
      <c r="H10" s="93"/>
      <c r="I10" s="93"/>
      <c r="J10" s="93"/>
      <c r="K10" s="93"/>
      <c r="L10" s="93"/>
    </row>
    <row r="11" spans="1:12" ht="15" x14ac:dyDescent="0.25">
      <c r="A11" s="105" t="s">
        <v>116</v>
      </c>
      <c r="B11" s="134"/>
      <c r="C11" s="93"/>
      <c r="D11" s="93"/>
      <c r="E11" s="93"/>
      <c r="F11" s="93"/>
      <c r="G11" s="93"/>
      <c r="H11" s="93"/>
      <c r="I11" s="93"/>
      <c r="J11" s="93"/>
      <c r="K11" s="93"/>
      <c r="L11" s="93"/>
    </row>
    <row r="12" spans="1:12" ht="15" x14ac:dyDescent="0.25">
      <c r="A12" s="105" t="s">
        <v>117</v>
      </c>
      <c r="B12" s="134">
        <v>29</v>
      </c>
      <c r="C12" s="93"/>
      <c r="D12" s="93"/>
      <c r="E12" s="93"/>
      <c r="F12" s="93"/>
      <c r="G12" s="93"/>
      <c r="H12" s="93"/>
      <c r="I12" s="93"/>
      <c r="J12" s="93"/>
      <c r="K12" s="93"/>
      <c r="L12" s="93"/>
    </row>
    <row r="13" spans="1:12" ht="15" x14ac:dyDescent="0.25">
      <c r="A13" s="105" t="s">
        <v>118</v>
      </c>
      <c r="B13" s="134"/>
      <c r="C13" s="93"/>
      <c r="D13" s="93"/>
      <c r="E13" s="93"/>
      <c r="F13" s="93"/>
      <c r="G13" s="93"/>
      <c r="H13" s="93"/>
      <c r="I13" s="93"/>
      <c r="J13" s="93"/>
      <c r="K13" s="93"/>
      <c r="L13" s="93"/>
    </row>
    <row r="14" spans="1:12" ht="15" x14ac:dyDescent="0.25">
      <c r="A14" s="105" t="s">
        <v>119</v>
      </c>
      <c r="B14" s="134">
        <v>22</v>
      </c>
      <c r="C14" s="93"/>
      <c r="D14" s="93"/>
      <c r="E14" s="93"/>
      <c r="F14" s="93"/>
      <c r="G14" s="93"/>
      <c r="H14" s="93"/>
      <c r="I14" s="93"/>
      <c r="J14" s="93"/>
      <c r="K14" s="93"/>
      <c r="L14" s="93"/>
    </row>
    <row r="15" spans="1:12" ht="15" x14ac:dyDescent="0.25">
      <c r="A15" s="105" t="s">
        <v>120</v>
      </c>
      <c r="B15" s="134"/>
      <c r="C15" s="93"/>
      <c r="D15" s="93"/>
      <c r="E15" s="93"/>
      <c r="F15" s="93"/>
      <c r="G15" s="93"/>
      <c r="H15" s="93"/>
      <c r="I15" s="93"/>
      <c r="J15" s="93"/>
      <c r="K15" s="93"/>
      <c r="L15" s="93"/>
    </row>
    <row r="16" spans="1:12" ht="15" x14ac:dyDescent="0.25">
      <c r="A16" s="105" t="s">
        <v>121</v>
      </c>
      <c r="B16" s="134"/>
      <c r="C16" s="93"/>
      <c r="D16" s="93"/>
      <c r="E16" s="93"/>
      <c r="F16" s="93"/>
      <c r="G16" s="93"/>
      <c r="H16" s="93"/>
      <c r="I16" s="93"/>
      <c r="J16" s="93"/>
      <c r="K16" s="93"/>
      <c r="L16" s="93"/>
    </row>
    <row r="17" spans="1:2" ht="15" x14ac:dyDescent="0.25">
      <c r="A17" s="105" t="s">
        <v>122</v>
      </c>
      <c r="B17" s="134"/>
    </row>
    <row r="18" spans="1:2" ht="15" x14ac:dyDescent="0.25">
      <c r="A18" s="105" t="s">
        <v>123</v>
      </c>
      <c r="B18" s="134"/>
    </row>
    <row r="19" spans="1:2" ht="15" x14ac:dyDescent="0.25">
      <c r="A19" s="105" t="s">
        <v>124</v>
      </c>
      <c r="B19" s="134"/>
    </row>
    <row r="20" spans="1:2" ht="30" x14ac:dyDescent="0.25">
      <c r="A20" s="106" t="s">
        <v>175</v>
      </c>
      <c r="B20" s="135"/>
    </row>
    <row r="21" spans="1:2" x14ac:dyDescent="0.2">
      <c r="A21" s="107"/>
      <c r="B21" s="107"/>
    </row>
    <row r="22" spans="1:2" ht="37.5" customHeight="1" x14ac:dyDescent="0.2">
      <c r="A22" s="195" t="s">
        <v>173</v>
      </c>
      <c r="B22" s="195"/>
    </row>
    <row r="23" spans="1:2" ht="15" x14ac:dyDescent="0.25">
      <c r="A23" s="108" t="s">
        <v>125</v>
      </c>
      <c r="B23" s="136">
        <v>0</v>
      </c>
    </row>
    <row r="24" spans="1:2" ht="15" x14ac:dyDescent="0.25">
      <c r="A24" s="108" t="s">
        <v>126</v>
      </c>
      <c r="B24" s="136">
        <v>0</v>
      </c>
    </row>
    <row r="25" spans="1:2" ht="15" x14ac:dyDescent="0.25">
      <c r="A25" s="109" t="s">
        <v>127</v>
      </c>
      <c r="B25" s="136">
        <v>0</v>
      </c>
    </row>
    <row r="26" spans="1:2" ht="15" x14ac:dyDescent="0.25">
      <c r="A26" s="109" t="s">
        <v>128</v>
      </c>
      <c r="B26" s="136">
        <v>0</v>
      </c>
    </row>
    <row r="27" spans="1:2" ht="15" x14ac:dyDescent="0.25">
      <c r="A27" s="109" t="s">
        <v>129</v>
      </c>
      <c r="B27" s="136">
        <v>0</v>
      </c>
    </row>
    <row r="28" spans="1:2" ht="15" x14ac:dyDescent="0.25">
      <c r="A28" s="109" t="s">
        <v>130</v>
      </c>
      <c r="B28" s="136">
        <v>0</v>
      </c>
    </row>
    <row r="29" spans="1:2" ht="15" x14ac:dyDescent="0.25">
      <c r="A29" s="109" t="s">
        <v>131</v>
      </c>
      <c r="B29" s="136">
        <v>0</v>
      </c>
    </row>
    <row r="30" spans="1:2" ht="15" x14ac:dyDescent="0.25">
      <c r="A30" s="109" t="s">
        <v>132</v>
      </c>
      <c r="B30" s="136">
        <v>0</v>
      </c>
    </row>
    <row r="33" spans="2:2" x14ac:dyDescent="0.2">
      <c r="B33" s="11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2021-08-24T14:37:57Z</cp:lastPrinted>
  <dcterms:created xsi:type="dcterms:W3CDTF">2016-12-06T20:27:51Z</dcterms:created>
  <dcterms:modified xsi:type="dcterms:W3CDTF">2021-08-31T15:59:29Z</dcterms:modified>
</cp:coreProperties>
</file>