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1_{8A48701C-C6CE-4F48-816D-1F9138EACF47}" xr6:coauthVersionLast="47" xr6:coauthVersionMax="47" xr10:uidLastSave="{00000000-0000-0000-0000-000000000000}"/>
  <bookViews>
    <workbookView xWindow="-108" yWindow="-108" windowWidth="23256" windowHeight="12576"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8" i="2"/>
  <c r="C64" i="2"/>
  <c r="B38" i="2" l="1"/>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<sst xmlns="http://schemas.openxmlformats.org/spreadsheetml/2006/main" count="338" uniqueCount="207">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</sst>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C73" sqref="C73"/>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58" t="s">
        <v>182</v>
      </c>
      <c r="B1" s="159"/>
      <c r="C1" s="159"/>
      <c r="D1" s="159"/>
      <c r="E1" s="160"/>
    </row>
    <row r="2" spans="1:5" ht="14.25" customHeight="1" thickBot="1" x14ac:dyDescent="0.35">
      <c r="A2" s="1"/>
      <c r="B2" s="2"/>
      <c r="C2" s="2"/>
      <c r="D2" s="110" t="s">
        <v>183</v>
      </c>
      <c r="E2" s="109" t="s">
        <v>205</v>
      </c>
    </row>
    <row r="3" spans="1:5" ht="15" customHeight="1" x14ac:dyDescent="0.3">
      <c r="A3" s="161" t="s">
        <v>184</v>
      </c>
      <c r="B3" s="163" t="s">
        <v>204</v>
      </c>
      <c r="C3" s="165" t="str">
        <f>"Reporting Week: "&amp;WEEKNUM(E4,1)</f>
        <v>Reporting Week: 8</v>
      </c>
      <c r="D3" s="3" t="s">
        <v>0</v>
      </c>
      <c r="E3" s="4">
        <v>44976</v>
      </c>
    </row>
    <row r="4" spans="1:5" ht="15" thickBot="1" x14ac:dyDescent="0.35">
      <c r="A4" s="162"/>
      <c r="B4" s="164"/>
      <c r="C4" s="166"/>
      <c r="D4" s="5" t="s">
        <v>1</v>
      </c>
      <c r="E4" s="6">
        <f>E3+6</f>
        <v>44982</v>
      </c>
    </row>
    <row r="5" spans="1:5" ht="51" customHeight="1" thickBot="1" x14ac:dyDescent="0.35">
      <c r="A5" s="143" t="s">
        <v>133</v>
      </c>
      <c r="B5" s="167"/>
      <c r="C5" s="7"/>
      <c r="D5" s="8"/>
      <c r="E5" s="9"/>
    </row>
    <row r="6" spans="1:5" ht="15.75" customHeight="1" x14ac:dyDescent="0.3">
      <c r="A6" s="10" t="s">
        <v>2</v>
      </c>
      <c r="B6" s="134">
        <v>30.81</v>
      </c>
      <c r="C6" s="11"/>
      <c r="D6" s="11"/>
      <c r="E6" s="9"/>
    </row>
    <row r="7" spans="1:5" x14ac:dyDescent="0.3">
      <c r="A7" s="12" t="s">
        <v>3</v>
      </c>
      <c r="B7" s="135">
        <v>24.09</v>
      </c>
      <c r="C7" s="11"/>
      <c r="D7" s="11"/>
      <c r="E7" s="9"/>
    </row>
    <row r="8" spans="1:5" x14ac:dyDescent="0.3">
      <c r="A8" s="12" t="s">
        <v>4</v>
      </c>
      <c r="B8" s="135">
        <v>20.51</v>
      </c>
      <c r="C8" s="11"/>
      <c r="D8" s="11"/>
      <c r="E8" s="9"/>
    </row>
    <row r="9" spans="1:5" x14ac:dyDescent="0.3">
      <c r="A9" s="12" t="s">
        <v>5</v>
      </c>
      <c r="B9" s="135">
        <v>23.56</v>
      </c>
      <c r="C9" s="11"/>
      <c r="D9" s="11"/>
      <c r="E9" s="9"/>
    </row>
    <row r="10" spans="1:5" x14ac:dyDescent="0.3">
      <c r="A10" s="12" t="s">
        <v>6</v>
      </c>
      <c r="B10" s="135">
        <v>20.71</v>
      </c>
      <c r="C10" s="11"/>
      <c r="D10" s="11"/>
      <c r="E10" s="9"/>
    </row>
    <row r="11" spans="1:5" x14ac:dyDescent="0.3">
      <c r="A11" s="12" t="s">
        <v>7</v>
      </c>
      <c r="B11" s="135">
        <v>26.29</v>
      </c>
      <c r="C11" s="11"/>
      <c r="D11" s="11"/>
      <c r="E11" s="9"/>
    </row>
    <row r="12" spans="1:5" x14ac:dyDescent="0.3">
      <c r="A12" s="12" t="s">
        <v>8</v>
      </c>
      <c r="B12" s="135">
        <v>21.31</v>
      </c>
      <c r="C12" s="11"/>
      <c r="D12" s="11"/>
      <c r="E12" s="9"/>
    </row>
    <row r="13" spans="1:5" x14ac:dyDescent="0.3">
      <c r="A13" s="12" t="s">
        <v>9</v>
      </c>
      <c r="B13" s="136">
        <v>22.66</v>
      </c>
      <c r="C13" s="11"/>
      <c r="D13" s="11"/>
      <c r="E13" s="9"/>
    </row>
    <row r="14" spans="1:5" ht="30" customHeight="1" thickBot="1" x14ac:dyDescent="0.35">
      <c r="A14" s="9"/>
      <c r="B14" s="13"/>
      <c r="C14" s="9"/>
      <c r="D14" s="9"/>
      <c r="E14" s="9"/>
    </row>
    <row r="15" spans="1:5" ht="78" customHeight="1" thickBot="1" x14ac:dyDescent="0.35">
      <c r="A15" s="150" t="s">
        <v>174</v>
      </c>
      <c r="B15" s="151"/>
      <c r="C15" s="16"/>
      <c r="D15" s="17"/>
    </row>
    <row r="16" spans="1:5" ht="30" customHeight="1" thickBot="1" x14ac:dyDescent="0.35">
      <c r="A16" s="114" t="s">
        <v>180</v>
      </c>
      <c r="B16" s="115" t="s">
        <v>203</v>
      </c>
      <c r="C16" s="16"/>
      <c r="D16" s="17"/>
    </row>
    <row r="17" spans="1:10" x14ac:dyDescent="0.3">
      <c r="A17" s="113" t="s">
        <v>185</v>
      </c>
      <c r="B17" s="132">
        <v>20.6006972789116</v>
      </c>
      <c r="C17" s="19"/>
      <c r="D17" s="19"/>
    </row>
    <row r="18" spans="1:10" x14ac:dyDescent="0.3">
      <c r="A18" s="20" t="s">
        <v>186</v>
      </c>
      <c r="B18" s="132">
        <v>23.089525353356901</v>
      </c>
      <c r="C18" s="19"/>
      <c r="D18" s="19"/>
    </row>
    <row r="19" spans="1:10" x14ac:dyDescent="0.3">
      <c r="A19" s="20" t="s">
        <v>187</v>
      </c>
      <c r="B19" s="132">
        <v>21.5090642163076</v>
      </c>
      <c r="C19" s="19"/>
      <c r="D19" s="19"/>
    </row>
    <row r="20" spans="1:10" x14ac:dyDescent="0.3">
      <c r="A20" s="20" t="s">
        <v>188</v>
      </c>
      <c r="B20" s="132">
        <v>41.780358198924702</v>
      </c>
      <c r="C20" s="19"/>
      <c r="D20" s="19"/>
    </row>
    <row r="21" spans="1:10" x14ac:dyDescent="0.3">
      <c r="A21" s="20" t="s">
        <v>189</v>
      </c>
      <c r="B21" s="132">
        <v>24.7088393617021</v>
      </c>
      <c r="C21" s="19"/>
      <c r="D21" s="19"/>
    </row>
    <row r="22" spans="1:10" x14ac:dyDescent="0.3">
      <c r="A22" s="20" t="s">
        <v>190</v>
      </c>
      <c r="B22" s="132">
        <v>16.519558593749998</v>
      </c>
      <c r="C22" s="19"/>
      <c r="D22" s="19"/>
    </row>
    <row r="23" spans="1:10" x14ac:dyDescent="0.3">
      <c r="A23" s="20" t="s">
        <v>191</v>
      </c>
      <c r="B23" s="132">
        <v>52.095459468223098</v>
      </c>
      <c r="C23" s="19"/>
      <c r="D23" s="19"/>
    </row>
    <row r="24" spans="1:10" x14ac:dyDescent="0.3">
      <c r="A24" s="20" t="s">
        <v>192</v>
      </c>
      <c r="B24" s="132">
        <v>14.111406240624101</v>
      </c>
      <c r="C24" s="19"/>
      <c r="D24" s="19"/>
      <c r="I24" s="21"/>
      <c r="J24" s="21"/>
    </row>
    <row r="25" spans="1:10" x14ac:dyDescent="0.3">
      <c r="A25" s="20" t="s">
        <v>193</v>
      </c>
      <c r="B25" s="132">
        <v>11.0777169359665</v>
      </c>
      <c r="C25" s="19"/>
      <c r="D25" s="19"/>
      <c r="I25" s="18"/>
      <c r="J25" s="18"/>
    </row>
    <row r="26" spans="1:10" x14ac:dyDescent="0.3">
      <c r="A26" s="20" t="s">
        <v>194</v>
      </c>
      <c r="B26" s="132">
        <v>28.1243476865403</v>
      </c>
      <c r="C26" s="19"/>
      <c r="D26" s="19"/>
    </row>
    <row r="27" spans="1:10" x14ac:dyDescent="0.3">
      <c r="A27" s="20" t="s">
        <v>9</v>
      </c>
      <c r="B27" s="132">
        <v>23.4017957941834</v>
      </c>
      <c r="C27" s="19"/>
      <c r="D27" s="19"/>
    </row>
    <row r="28" spans="1:10" ht="30" customHeight="1" thickBot="1" x14ac:dyDescent="0.35">
      <c r="A28" s="43"/>
      <c r="B28" s="107"/>
    </row>
    <row r="29" spans="1:10" ht="45" customHeight="1" thickBot="1" x14ac:dyDescent="0.35">
      <c r="A29" s="143" t="s">
        <v>134</v>
      </c>
      <c r="B29" s="145"/>
      <c r="C29" s="7"/>
      <c r="D29" s="8"/>
    </row>
    <row r="30" spans="1:10" x14ac:dyDescent="0.3">
      <c r="A30" s="22" t="s">
        <v>10</v>
      </c>
      <c r="B30" s="28">
        <v>1164</v>
      </c>
      <c r="C30" s="23"/>
      <c r="D30" s="23"/>
    </row>
    <row r="31" spans="1:10" x14ac:dyDescent="0.3">
      <c r="A31" s="24" t="s">
        <v>11</v>
      </c>
      <c r="B31" s="28">
        <v>13690</v>
      </c>
      <c r="C31" s="23"/>
      <c r="D31" s="23"/>
    </row>
    <row r="32" spans="1:10" x14ac:dyDescent="0.3">
      <c r="A32" s="24" t="s">
        <v>12</v>
      </c>
      <c r="B32" s="28">
        <v>1854</v>
      </c>
      <c r="C32" s="23"/>
      <c r="D32" s="23"/>
    </row>
    <row r="33" spans="1:9" x14ac:dyDescent="0.3">
      <c r="A33" s="24" t="s">
        <v>2</v>
      </c>
      <c r="B33" s="28">
        <v>804</v>
      </c>
      <c r="C33" s="23"/>
      <c r="D33" s="23"/>
    </row>
    <row r="34" spans="1:9" x14ac:dyDescent="0.3">
      <c r="A34" s="24" t="s">
        <v>13</v>
      </c>
      <c r="B34" s="28">
        <v>765</v>
      </c>
      <c r="C34" s="23"/>
      <c r="D34" s="23"/>
    </row>
    <row r="35" spans="1:9" x14ac:dyDescent="0.3">
      <c r="A35" s="24" t="s">
        <v>14</v>
      </c>
      <c r="B35" s="28">
        <v>273</v>
      </c>
      <c r="C35" s="23"/>
      <c r="D35" s="23"/>
    </row>
    <row r="36" spans="1:9" x14ac:dyDescent="0.3">
      <c r="A36" s="24" t="s">
        <v>15</v>
      </c>
      <c r="B36" s="28">
        <v>7220</v>
      </c>
      <c r="C36" s="23"/>
      <c r="D36" s="23"/>
    </row>
    <row r="37" spans="1:9" x14ac:dyDescent="0.3">
      <c r="A37" s="24" t="s">
        <v>16</v>
      </c>
      <c r="B37" s="28">
        <v>971</v>
      </c>
      <c r="C37" s="23"/>
      <c r="D37" s="23"/>
    </row>
    <row r="38" spans="1:9" x14ac:dyDescent="0.3">
      <c r="A38" s="24" t="s">
        <v>17</v>
      </c>
      <c r="B38" s="133">
        <f>SUM(B30:B37)</f>
        <v>26741</v>
      </c>
      <c r="C38" s="23"/>
      <c r="D38" s="23"/>
    </row>
    <row r="39" spans="1:9" ht="30" customHeight="1" thickBot="1" x14ac:dyDescent="0.35"/>
    <row r="40" spans="1:9" ht="44.25" customHeight="1" thickBot="1" x14ac:dyDescent="0.35">
      <c r="A40" s="143" t="s">
        <v>18</v>
      </c>
      <c r="B40" s="145"/>
      <c r="C40" s="14"/>
      <c r="D40" s="15"/>
    </row>
    <row r="41" spans="1:9" x14ac:dyDescent="0.3">
      <c r="A41" s="22" t="s">
        <v>3</v>
      </c>
      <c r="B41" s="137">
        <v>39.1</v>
      </c>
      <c r="C41" s="19"/>
      <c r="D41" s="19"/>
    </row>
    <row r="42" spans="1:9" x14ac:dyDescent="0.3">
      <c r="A42" s="24" t="s">
        <v>4</v>
      </c>
      <c r="B42" s="138" t="s">
        <v>206</v>
      </c>
      <c r="C42" s="19"/>
      <c r="D42" s="19"/>
    </row>
    <row r="43" spans="1:9" x14ac:dyDescent="0.3">
      <c r="A43" s="24" t="s">
        <v>5</v>
      </c>
      <c r="B43" s="138" t="s">
        <v>206</v>
      </c>
      <c r="C43" s="19"/>
      <c r="D43" s="19"/>
    </row>
    <row r="44" spans="1:9" x14ac:dyDescent="0.3">
      <c r="A44" s="24" t="s">
        <v>171</v>
      </c>
      <c r="B44" s="138" t="s">
        <v>206</v>
      </c>
      <c r="C44" s="19"/>
      <c r="D44" s="19"/>
    </row>
    <row r="45" spans="1:9" x14ac:dyDescent="0.3">
      <c r="A45" s="24" t="s">
        <v>7</v>
      </c>
      <c r="B45" s="137">
        <v>49.8</v>
      </c>
      <c r="C45" s="19"/>
      <c r="D45" s="19"/>
    </row>
    <row r="46" spans="1:9" x14ac:dyDescent="0.3">
      <c r="A46" s="24" t="s">
        <v>24</v>
      </c>
      <c r="B46" s="137">
        <v>20.100000000000001</v>
      </c>
      <c r="C46" s="19"/>
      <c r="D46" s="19"/>
    </row>
    <row r="47" spans="1:9" ht="30.75" customHeight="1" thickBot="1" x14ac:dyDescent="0.35">
      <c r="B47" s="139"/>
      <c r="I47" s="140"/>
    </row>
    <row r="48" spans="1:9" ht="57" customHeight="1" thickBot="1" x14ac:dyDescent="0.35">
      <c r="A48" s="155" t="s">
        <v>135</v>
      </c>
      <c r="B48" s="156"/>
      <c r="C48" s="156"/>
      <c r="D48" s="156"/>
      <c r="E48" s="157"/>
    </row>
    <row r="49" spans="1:5" ht="15" thickBot="1" x14ac:dyDescent="0.35">
      <c r="A49" s="148" t="s">
        <v>25</v>
      </c>
      <c r="B49" s="152" t="s">
        <v>26</v>
      </c>
      <c r="C49" s="153"/>
      <c r="D49" s="154"/>
      <c r="E49" s="146" t="s">
        <v>17</v>
      </c>
    </row>
    <row r="50" spans="1:5" ht="15" thickBot="1" x14ac:dyDescent="0.35">
      <c r="A50" s="149"/>
      <c r="B50" s="25" t="s">
        <v>27</v>
      </c>
      <c r="C50" s="25" t="s">
        <v>28</v>
      </c>
      <c r="D50" s="130" t="s">
        <v>16</v>
      </c>
      <c r="E50" s="147"/>
    </row>
    <row r="51" spans="1:5" x14ac:dyDescent="0.3">
      <c r="A51" s="10" t="s">
        <v>2</v>
      </c>
      <c r="B51" s="26">
        <v>0</v>
      </c>
      <c r="C51" s="26">
        <v>0</v>
      </c>
      <c r="D51" s="26">
        <f>E51-(B51+C51)</f>
        <v>0</v>
      </c>
      <c r="E51" s="27">
        <v>0</v>
      </c>
    </row>
    <row r="52" spans="1:5" x14ac:dyDescent="0.3">
      <c r="A52" s="12" t="s">
        <v>3</v>
      </c>
      <c r="B52" s="28">
        <v>0</v>
      </c>
      <c r="C52" s="28">
        <v>0</v>
      </c>
      <c r="D52" s="26">
        <f t="shared" ref="D52:D57" si="0">E52-(B52+C52)</f>
        <v>0</v>
      </c>
      <c r="E52" s="27">
        <v>0</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0</v>
      </c>
      <c r="E56" s="27">
        <v>0</v>
      </c>
    </row>
    <row r="57" spans="1:5" x14ac:dyDescent="0.3">
      <c r="A57" s="12" t="s">
        <v>29</v>
      </c>
      <c r="B57" s="28">
        <v>0</v>
      </c>
      <c r="C57" s="28">
        <v>0</v>
      </c>
      <c r="D57" s="26">
        <f t="shared" si="0"/>
        <v>0</v>
      </c>
      <c r="E57" s="27">
        <v>0</v>
      </c>
    </row>
    <row r="58" spans="1:5" x14ac:dyDescent="0.3">
      <c r="A58" s="12" t="s">
        <v>8</v>
      </c>
      <c r="B58" s="28">
        <v>0</v>
      </c>
      <c r="C58" s="28">
        <v>12</v>
      </c>
      <c r="D58" s="26">
        <f>E58-(B58+C58)</f>
        <v>9</v>
      </c>
      <c r="E58" s="27">
        <v>21</v>
      </c>
    </row>
    <row r="59" spans="1:5" x14ac:dyDescent="0.3">
      <c r="A59" s="12" t="s">
        <v>17</v>
      </c>
      <c r="B59" s="29">
        <f>SUM(B51:B58)</f>
        <v>0</v>
      </c>
      <c r="C59" s="29">
        <f>SUM(C51:C58)</f>
        <v>12</v>
      </c>
      <c r="D59" s="29">
        <f>SUM(D51:D58)</f>
        <v>9</v>
      </c>
      <c r="E59" s="29">
        <v>21</v>
      </c>
    </row>
    <row r="60" spans="1:5" ht="30" customHeight="1" thickBot="1" x14ac:dyDescent="0.35">
      <c r="C60" s="14"/>
    </row>
    <row r="61" spans="1:5" ht="36" customHeight="1" thickBot="1" x14ac:dyDescent="0.35">
      <c r="A61" s="143" t="s">
        <v>136</v>
      </c>
      <c r="B61" s="144"/>
      <c r="C61" s="145"/>
    </row>
    <row r="62" spans="1:5" x14ac:dyDescent="0.3">
      <c r="A62" s="118"/>
      <c r="B62" s="119" t="s">
        <v>30</v>
      </c>
      <c r="C62" s="120" t="s">
        <v>31</v>
      </c>
    </row>
    <row r="63" spans="1:5" x14ac:dyDescent="0.3">
      <c r="A63" s="24" t="s">
        <v>2</v>
      </c>
      <c r="B63" s="141">
        <v>20</v>
      </c>
      <c r="C63" s="141">
        <v>5</v>
      </c>
    </row>
    <row r="64" spans="1:5" x14ac:dyDescent="0.3">
      <c r="A64" s="24" t="s">
        <v>19</v>
      </c>
      <c r="B64" s="141">
        <v>168</v>
      </c>
      <c r="C64" s="141">
        <f>52+75</f>
        <v>127</v>
      </c>
    </row>
    <row r="65" spans="1:3" x14ac:dyDescent="0.3">
      <c r="A65" s="24" t="s">
        <v>20</v>
      </c>
      <c r="B65" s="141">
        <v>2</v>
      </c>
      <c r="C65" s="141" t="s">
        <v>206</v>
      </c>
    </row>
    <row r="66" spans="1:3" x14ac:dyDescent="0.3">
      <c r="A66" s="24" t="s">
        <v>22</v>
      </c>
      <c r="B66" s="141" t="s">
        <v>206</v>
      </c>
      <c r="C66" s="141">
        <v>11</v>
      </c>
    </row>
    <row r="67" spans="1:3" x14ac:dyDescent="0.3">
      <c r="A67" s="24" t="s">
        <v>21</v>
      </c>
      <c r="B67" s="142">
        <v>25</v>
      </c>
      <c r="C67" s="142" t="s">
        <v>206</v>
      </c>
    </row>
    <row r="68" spans="1:3" x14ac:dyDescent="0.3">
      <c r="A68" s="24" t="s">
        <v>23</v>
      </c>
      <c r="B68" s="141">
        <v>56</v>
      </c>
      <c r="C68" s="141">
        <f>93+23</f>
        <v>116</v>
      </c>
    </row>
    <row r="69" spans="1:3" x14ac:dyDescent="0.3">
      <c r="A69" s="24" t="s">
        <v>32</v>
      </c>
      <c r="B69" s="141">
        <v>38</v>
      </c>
      <c r="C69" s="141">
        <v>76</v>
      </c>
    </row>
    <row r="70" spans="1:3" ht="60.75" customHeight="1" x14ac:dyDescent="0.3">
      <c r="A70" s="12" t="s">
        <v>181</v>
      </c>
      <c r="B70" s="141">
        <v>12</v>
      </c>
      <c r="C70" s="142">
        <v>8</v>
      </c>
    </row>
    <row r="71" spans="1:3" x14ac:dyDescent="0.3">
      <c r="A71" s="24" t="s">
        <v>33</v>
      </c>
      <c r="B71" s="141">
        <f>225+459</f>
        <v>684</v>
      </c>
      <c r="C71" s="141">
        <f>155+585</f>
        <v>740</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9" zoomScale="85" zoomScaleNormal="85" workbookViewId="0">
      <selection activeCell="D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61" t="str">
        <f>'Rail Service (Item Nos. 1-6)'!A3</f>
        <v>Railroad: CPRS</v>
      </c>
      <c r="B3" s="172" t="str">
        <f>'Rail Service (Item Nos. 1-6)'!B3:B4</f>
        <v>Year: 2023</v>
      </c>
      <c r="C3" s="172" t="str">
        <f>'Rail Service (Item Nos. 1-6)'!C3:C4</f>
        <v>Reporting Week: 8</v>
      </c>
      <c r="D3" s="31" t="s">
        <v>0</v>
      </c>
      <c r="E3" s="4">
        <f>'Rail Service (Item Nos. 1-6)'!E3</f>
        <v>44976</v>
      </c>
      <c r="F3" s="14"/>
      <c r="G3" s="16"/>
      <c r="H3" s="16"/>
      <c r="I3" s="14"/>
      <c r="J3" s="9"/>
      <c r="K3" s="32"/>
    </row>
    <row r="4" spans="1:11" ht="15" thickBot="1" x14ac:dyDescent="0.35">
      <c r="A4" s="162"/>
      <c r="B4" s="173"/>
      <c r="C4" s="173"/>
      <c r="D4" s="33" t="s">
        <v>1</v>
      </c>
      <c r="E4" s="6">
        <f>E3+6</f>
        <v>44982</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1</v>
      </c>
      <c r="C18" s="35">
        <v>0</v>
      </c>
      <c r="D18" s="35">
        <v>1</v>
      </c>
    </row>
    <row r="19" spans="1:4" x14ac:dyDescent="0.3">
      <c r="A19" s="37" t="s">
        <v>49</v>
      </c>
      <c r="B19" s="35">
        <v>6</v>
      </c>
      <c r="C19" s="35">
        <v>0</v>
      </c>
      <c r="D19" s="35">
        <v>6</v>
      </c>
    </row>
    <row r="20" spans="1:4" x14ac:dyDescent="0.3">
      <c r="A20" s="37" t="s">
        <v>50</v>
      </c>
      <c r="B20" s="35">
        <v>56</v>
      </c>
      <c r="C20" s="35">
        <v>0</v>
      </c>
      <c r="D20" s="35">
        <v>56</v>
      </c>
    </row>
    <row r="21" spans="1:4" x14ac:dyDescent="0.3">
      <c r="A21" s="37" t="s">
        <v>51</v>
      </c>
      <c r="B21" s="35">
        <v>0</v>
      </c>
      <c r="C21" s="35">
        <v>0</v>
      </c>
      <c r="D21" s="35">
        <v>0</v>
      </c>
    </row>
    <row r="22" spans="1:4" x14ac:dyDescent="0.3">
      <c r="A22" s="37" t="s">
        <v>52</v>
      </c>
      <c r="B22" s="35">
        <v>0</v>
      </c>
      <c r="C22" s="35">
        <v>0</v>
      </c>
      <c r="D22" s="35">
        <v>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0</v>
      </c>
      <c r="C28" s="35">
        <v>0</v>
      </c>
      <c r="D28" s="35">
        <v>0</v>
      </c>
    </row>
    <row r="29" spans="1:4" x14ac:dyDescent="0.3">
      <c r="A29" s="37" t="s">
        <v>59</v>
      </c>
      <c r="B29" s="35">
        <v>347</v>
      </c>
      <c r="C29" s="35">
        <v>103</v>
      </c>
      <c r="D29" s="35">
        <v>244</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325</v>
      </c>
      <c r="C34" s="35">
        <v>214</v>
      </c>
      <c r="D34" s="35">
        <v>111</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0</v>
      </c>
      <c r="C44" s="35">
        <v>0</v>
      </c>
      <c r="D44" s="35">
        <v>0</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0</v>
      </c>
      <c r="C47" s="35">
        <v>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0</v>
      </c>
      <c r="C54" s="35">
        <v>0</v>
      </c>
      <c r="D54" s="35">
        <v>0</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735</v>
      </c>
      <c r="C57" s="35">
        <f>SUM(C9:C56)</f>
        <v>317</v>
      </c>
      <c r="D57" s="35">
        <f>SUM(D9:D56)</f>
        <v>418</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36" zoomScale="85" zoomScaleNormal="85" workbookViewId="0">
      <selection activeCell="E70" sqref="E70"/>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61" t="str">
        <f>'Rail Service (Item Nos. 1-6)'!A3</f>
        <v>Railroad: CPRS</v>
      </c>
      <c r="B3" s="163" t="str">
        <f>'Rail Service (Item Nos. 1-6)'!B3:B4</f>
        <v>Year: 2023</v>
      </c>
      <c r="C3" s="165" t="str">
        <f>'Rail Service (Item Nos. 1-6)'!C3:C4</f>
        <v>Reporting Week: 8</v>
      </c>
      <c r="D3" s="4">
        <f>'Rail Service (Item Nos. 1-6)'!E3</f>
        <v>44976</v>
      </c>
      <c r="F3" s="16"/>
      <c r="G3" s="16"/>
      <c r="H3" s="14"/>
      <c r="I3" s="9"/>
      <c r="J3" s="32"/>
    </row>
    <row r="4" spans="1:10" ht="15" thickBot="1" x14ac:dyDescent="0.35">
      <c r="A4" s="162"/>
      <c r="B4" s="164"/>
      <c r="C4" s="166"/>
      <c r="D4" s="6">
        <f>'Rail Service (Item Nos. 1-6)'!E4</f>
        <v>44982</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53" t="s">
        <v>172</v>
      </c>
      <c r="E8" s="15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c r="C19" s="54"/>
      <c r="D19" s="54"/>
      <c r="E19" s="54"/>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61</v>
      </c>
      <c r="C30" s="54">
        <v>304</v>
      </c>
      <c r="D30" s="54">
        <v>3</v>
      </c>
      <c r="E30" s="54">
        <v>25</v>
      </c>
    </row>
    <row r="31" spans="1:5" x14ac:dyDescent="0.3">
      <c r="A31" s="55" t="s">
        <v>60</v>
      </c>
      <c r="B31" s="54"/>
      <c r="C31" s="54"/>
      <c r="D31" s="54"/>
      <c r="E31" s="54"/>
    </row>
    <row r="32" spans="1:5" x14ac:dyDescent="0.3">
      <c r="A32" s="55" t="s">
        <v>61</v>
      </c>
      <c r="B32" s="54"/>
      <c r="C32" s="54"/>
      <c r="D32" s="54"/>
      <c r="E32" s="54"/>
    </row>
    <row r="33" spans="1:7" x14ac:dyDescent="0.3">
      <c r="A33" s="55" t="s">
        <v>62</v>
      </c>
      <c r="B33" s="54">
        <v>110</v>
      </c>
      <c r="C33" s="54"/>
      <c r="D33" s="54"/>
      <c r="E33" s="54"/>
    </row>
    <row r="34" spans="1:7" x14ac:dyDescent="0.3">
      <c r="A34" s="55" t="s">
        <v>63</v>
      </c>
      <c r="B34" s="54"/>
      <c r="C34" s="54"/>
      <c r="D34" s="54"/>
      <c r="E34" s="54"/>
    </row>
    <row r="35" spans="1:7" x14ac:dyDescent="0.3">
      <c r="A35" s="55" t="s">
        <v>64</v>
      </c>
      <c r="B35" s="54">
        <v>178</v>
      </c>
      <c r="C35" s="54">
        <v>502</v>
      </c>
      <c r="D35" s="54">
        <v>25</v>
      </c>
      <c r="E35" s="54"/>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c r="C48" s="54"/>
      <c r="D48" s="54"/>
      <c r="E48" s="54"/>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c r="C55" s="54"/>
      <c r="D55" s="54"/>
      <c r="E55" s="54"/>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349</v>
      </c>
      <c r="C58" s="56">
        <f t="shared" ref="C58:E58" si="0">SUM(C10:C57)</f>
        <v>806</v>
      </c>
      <c r="D58" s="56">
        <f t="shared" si="0"/>
        <v>28</v>
      </c>
      <c r="E58" s="56">
        <f t="shared" si="0"/>
        <v>25</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85" zoomScaleNormal="85" workbookViewId="0">
      <selection activeCell="B31" sqref="B3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61" t="str">
        <f>'Rail Service (Item Nos. 1-6)'!A3</f>
        <v>Railroad: CPRS</v>
      </c>
      <c r="B3" s="163" t="str">
        <f>'Rail Service (Item Nos. 1-6)'!B3:B4</f>
        <v>Year: 2023</v>
      </c>
      <c r="C3" s="172" t="str">
        <f>'Rail Service (Item Nos. 1-6)'!C3:C4</f>
        <v>Reporting Week: 8</v>
      </c>
      <c r="D3" s="60" t="s">
        <v>0</v>
      </c>
      <c r="E3" s="4">
        <f>'Rail Service (Item Nos. 1-6)'!E3</f>
        <v>44976</v>
      </c>
      <c r="F3" s="14"/>
      <c r="G3" s="9"/>
      <c r="H3" s="32"/>
    </row>
    <row r="4" spans="1:8" ht="15" thickBot="1" x14ac:dyDescent="0.35">
      <c r="A4" s="162"/>
      <c r="B4" s="183"/>
      <c r="C4" s="184"/>
      <c r="D4" s="61" t="s">
        <v>1</v>
      </c>
      <c r="E4" s="6">
        <f>E3+6</f>
        <v>44982</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2.2000000000000002</v>
      </c>
      <c r="C21" s="69">
        <v>2.2000000000000002</v>
      </c>
    </row>
    <row r="22" spans="1:5" x14ac:dyDescent="0.3">
      <c r="A22" s="68" t="s">
        <v>16</v>
      </c>
      <c r="B22" s="69">
        <v>2.2000000000000002</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2.2000000000000002</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13" zoomScale="80" zoomScaleNormal="80" workbookViewId="0">
      <selection activeCell="D36" sqref="D36"/>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61" t="str">
        <f>'Rail Service (Item Nos. 1-6)'!A3</f>
        <v>Railroad: CPRS</v>
      </c>
      <c r="B3" s="163" t="str">
        <f>'Rail Service (Item Nos. 1-6)'!B3:B4</f>
        <v>Year: 2023</v>
      </c>
      <c r="C3" s="165" t="str">
        <f>'Rail Service (Item Nos. 1-6)'!C3:C4</f>
        <v>Reporting Week: 8</v>
      </c>
      <c r="D3" s="74" t="s">
        <v>0</v>
      </c>
      <c r="E3" s="4">
        <f>'Rail Service (Item Nos. 1-6)'!E3</f>
        <v>44976</v>
      </c>
      <c r="F3" s="14"/>
      <c r="G3" s="14"/>
      <c r="H3" s="9"/>
      <c r="I3" s="32"/>
    </row>
    <row r="4" spans="1:14" customFormat="1" ht="15" thickBot="1" x14ac:dyDescent="0.35">
      <c r="A4" s="162"/>
      <c r="B4" s="164"/>
      <c r="C4" s="166"/>
      <c r="D4" s="61" t="s">
        <v>1</v>
      </c>
      <c r="E4" s="6">
        <f>E3+6</f>
        <v>44982</v>
      </c>
      <c r="F4" s="14"/>
      <c r="G4" s="14"/>
      <c r="H4" s="9"/>
      <c r="I4" s="32"/>
    </row>
    <row r="5" spans="1:14" customFormat="1" ht="15" thickBot="1" x14ac:dyDescent="0.35">
      <c r="E5" s="18"/>
      <c r="F5" s="62"/>
    </row>
    <row r="6" spans="1:14" customFormat="1" ht="47.25" customHeight="1" thickBot="1" x14ac:dyDescent="0.35">
      <c r="A6" s="143" t="s">
        <v>169</v>
      </c>
      <c r="B6" s="144"/>
      <c r="C6" s="144"/>
      <c r="D6" s="144"/>
      <c r="E6" s="14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909</v>
      </c>
      <c r="E9" s="128">
        <v>697</v>
      </c>
    </row>
    <row r="10" spans="1:14" x14ac:dyDescent="0.25">
      <c r="A10" s="80" t="s">
        <v>196</v>
      </c>
      <c r="B10" s="80" t="s">
        <v>20</v>
      </c>
      <c r="C10" s="80" t="s">
        <v>150</v>
      </c>
      <c r="D10" s="126" t="s">
        <v>206</v>
      </c>
      <c r="E10" s="127">
        <v>902</v>
      </c>
    </row>
    <row r="11" spans="1:14" x14ac:dyDescent="0.25">
      <c r="A11" s="80" t="s">
        <v>196</v>
      </c>
      <c r="B11" s="80" t="s">
        <v>105</v>
      </c>
      <c r="C11" s="79" t="s">
        <v>110</v>
      </c>
      <c r="D11" s="126" t="s">
        <v>206</v>
      </c>
      <c r="E11" s="126">
        <v>2</v>
      </c>
    </row>
    <row r="12" spans="1:14" x14ac:dyDescent="0.25">
      <c r="A12" s="80" t="s">
        <v>196</v>
      </c>
      <c r="B12" s="80" t="s">
        <v>107</v>
      </c>
      <c r="C12" s="80" t="s">
        <v>151</v>
      </c>
      <c r="D12" s="127">
        <v>1469</v>
      </c>
      <c r="E12" s="127">
        <v>16</v>
      </c>
    </row>
    <row r="13" spans="1:14" x14ac:dyDescent="0.25">
      <c r="A13" s="80" t="s">
        <v>196</v>
      </c>
      <c r="B13" s="80" t="s">
        <v>141</v>
      </c>
      <c r="C13" s="79" t="s">
        <v>152</v>
      </c>
      <c r="D13" s="127">
        <v>110</v>
      </c>
      <c r="E13" s="126">
        <v>7</v>
      </c>
    </row>
    <row r="14" spans="1:14" x14ac:dyDescent="0.25">
      <c r="A14" s="80" t="s">
        <v>196</v>
      </c>
      <c r="B14" s="80" t="s">
        <v>142</v>
      </c>
      <c r="C14" s="80" t="s">
        <v>153</v>
      </c>
      <c r="D14" s="127">
        <v>109</v>
      </c>
      <c r="E14" s="127">
        <v>101</v>
      </c>
    </row>
    <row r="15" spans="1:14" x14ac:dyDescent="0.25">
      <c r="A15" s="80" t="s">
        <v>196</v>
      </c>
      <c r="B15" s="80" t="s">
        <v>100</v>
      </c>
      <c r="C15" s="79" t="s">
        <v>154</v>
      </c>
      <c r="D15" s="129">
        <v>519</v>
      </c>
      <c r="E15" s="129">
        <v>72</v>
      </c>
    </row>
    <row r="16" spans="1:14" x14ac:dyDescent="0.25">
      <c r="A16" s="80" t="s">
        <v>196</v>
      </c>
      <c r="B16" s="80" t="s">
        <v>19</v>
      </c>
      <c r="C16" s="80" t="s">
        <v>155</v>
      </c>
      <c r="D16" s="127">
        <v>727</v>
      </c>
      <c r="E16" s="127">
        <v>129</v>
      </c>
    </row>
    <row r="17" spans="1:17" x14ac:dyDescent="0.25">
      <c r="A17" s="80" t="s">
        <v>196</v>
      </c>
      <c r="B17" s="80" t="s">
        <v>106</v>
      </c>
      <c r="C17" s="79" t="s">
        <v>156</v>
      </c>
      <c r="D17" s="127">
        <v>187</v>
      </c>
      <c r="E17" s="127">
        <v>104</v>
      </c>
    </row>
    <row r="18" spans="1:17" x14ac:dyDescent="0.25">
      <c r="A18" s="80" t="s">
        <v>196</v>
      </c>
      <c r="B18" s="80" t="s">
        <v>103</v>
      </c>
      <c r="C18" s="80" t="s">
        <v>157</v>
      </c>
      <c r="D18" s="127">
        <v>3</v>
      </c>
      <c r="E18" s="127">
        <v>49</v>
      </c>
    </row>
    <row r="19" spans="1:17" x14ac:dyDescent="0.25">
      <c r="A19" s="80" t="s">
        <v>196</v>
      </c>
      <c r="B19" s="80" t="s">
        <v>104</v>
      </c>
      <c r="C19" s="79" t="s">
        <v>158</v>
      </c>
      <c r="D19" s="126" t="s">
        <v>206</v>
      </c>
      <c r="E19" s="127">
        <v>15</v>
      </c>
    </row>
    <row r="20" spans="1:17" x14ac:dyDescent="0.25">
      <c r="A20" s="80" t="s">
        <v>196</v>
      </c>
      <c r="B20" s="80" t="s">
        <v>143</v>
      </c>
      <c r="C20" s="80" t="s">
        <v>159</v>
      </c>
      <c r="D20" s="126">
        <v>154</v>
      </c>
      <c r="E20" s="127">
        <v>189</v>
      </c>
    </row>
    <row r="21" spans="1:17" x14ac:dyDescent="0.25">
      <c r="A21" s="80" t="s">
        <v>196</v>
      </c>
      <c r="B21" s="80" t="s">
        <v>144</v>
      </c>
      <c r="C21" s="79" t="s">
        <v>160</v>
      </c>
      <c r="D21" s="127">
        <v>95</v>
      </c>
      <c r="E21" s="127">
        <v>190</v>
      </c>
    </row>
    <row r="22" spans="1:17" x14ac:dyDescent="0.25">
      <c r="A22" s="80" t="s">
        <v>196</v>
      </c>
      <c r="B22" s="80" t="s">
        <v>145</v>
      </c>
      <c r="C22" s="80" t="s">
        <v>161</v>
      </c>
      <c r="D22" s="126">
        <v>5</v>
      </c>
      <c r="E22" s="127">
        <v>23</v>
      </c>
    </row>
    <row r="23" spans="1:17" x14ac:dyDescent="0.25">
      <c r="A23" s="80" t="s">
        <v>196</v>
      </c>
      <c r="B23" s="80" t="s">
        <v>146</v>
      </c>
      <c r="C23" s="79" t="s">
        <v>162</v>
      </c>
      <c r="D23" s="127">
        <v>236</v>
      </c>
      <c r="E23" s="127">
        <v>208</v>
      </c>
    </row>
    <row r="24" spans="1:17" x14ac:dyDescent="0.25">
      <c r="A24" s="80" t="s">
        <v>196</v>
      </c>
      <c r="B24" s="80" t="s">
        <v>102</v>
      </c>
      <c r="C24" s="80" t="s">
        <v>163</v>
      </c>
      <c r="D24" s="126" t="s">
        <v>206</v>
      </c>
      <c r="E24" s="127">
        <v>35</v>
      </c>
    </row>
    <row r="25" spans="1:17" x14ac:dyDescent="0.25">
      <c r="A25" s="80" t="s">
        <v>196</v>
      </c>
      <c r="B25" s="80" t="s">
        <v>147</v>
      </c>
      <c r="C25" s="79" t="s">
        <v>164</v>
      </c>
      <c r="D25" s="127">
        <v>17</v>
      </c>
      <c r="E25" s="127">
        <v>99</v>
      </c>
    </row>
    <row r="26" spans="1:17" x14ac:dyDescent="0.25">
      <c r="A26" s="80" t="s">
        <v>196</v>
      </c>
      <c r="B26" s="80" t="s">
        <v>108</v>
      </c>
      <c r="C26" s="80" t="s">
        <v>165</v>
      </c>
      <c r="D26" s="127">
        <v>80</v>
      </c>
      <c r="E26" s="127">
        <v>136</v>
      </c>
    </row>
    <row r="27" spans="1:17" x14ac:dyDescent="0.25">
      <c r="A27" s="80" t="s">
        <v>196</v>
      </c>
      <c r="B27" s="80" t="s">
        <v>148</v>
      </c>
      <c r="C27" s="79" t="s">
        <v>166</v>
      </c>
      <c r="D27" s="127">
        <v>24</v>
      </c>
      <c r="E27" s="126">
        <v>1</v>
      </c>
    </row>
    <row r="28" spans="1:17" x14ac:dyDescent="0.25">
      <c r="A28" s="80" t="s">
        <v>196</v>
      </c>
      <c r="B28" s="80" t="s">
        <v>33</v>
      </c>
      <c r="C28" s="80" t="s">
        <v>112</v>
      </c>
      <c r="D28" s="127">
        <v>46</v>
      </c>
      <c r="E28" s="127">
        <v>70</v>
      </c>
    </row>
    <row r="29" spans="1:17" x14ac:dyDescent="0.25">
      <c r="A29" s="80" t="s">
        <v>196</v>
      </c>
      <c r="B29" s="80" t="s">
        <v>109</v>
      </c>
      <c r="C29" s="80" t="s">
        <v>167</v>
      </c>
      <c r="D29" s="129">
        <v>1497</v>
      </c>
      <c r="E29" s="129">
        <v>4</v>
      </c>
    </row>
    <row r="30" spans="1:17" ht="12.6"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75">
        <v>123</v>
      </c>
      <c r="E35" s="131">
        <v>129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13" sqref="B13"/>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1" t="s">
        <v>182</v>
      </c>
      <c r="B1" s="192"/>
      <c r="C1" s="192"/>
      <c r="D1" s="192"/>
      <c r="E1" s="193"/>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194" t="s">
        <v>184</v>
      </c>
      <c r="B3" s="196" t="str">
        <f>'Rail Service (Item Nos. 1-6)'!B3:B4</f>
        <v>Year: 2023</v>
      </c>
      <c r="C3" s="198" t="str">
        <f>'Rail Service (Item Nos. 1-6)'!C3:C4</f>
        <v>Reporting Week: 8</v>
      </c>
      <c r="D3" s="88" t="s">
        <v>0</v>
      </c>
      <c r="E3" s="121">
        <f>'Rail Service (Item Nos. 1-6)'!E3</f>
        <v>44976</v>
      </c>
      <c r="F3" s="200"/>
      <c r="G3" s="200"/>
      <c r="H3" s="201"/>
      <c r="I3" s="201"/>
      <c r="J3" s="89"/>
      <c r="K3" s="90"/>
      <c r="L3" s="91"/>
    </row>
    <row r="4" spans="1:12" ht="15" thickBot="1" x14ac:dyDescent="0.35">
      <c r="A4" s="195"/>
      <c r="B4" s="197"/>
      <c r="C4" s="199"/>
      <c r="D4" s="92" t="s">
        <v>1</v>
      </c>
      <c r="E4" s="122">
        <f>E3+6</f>
        <v>44982</v>
      </c>
      <c r="F4" s="200"/>
      <c r="G4" s="200"/>
      <c r="H4" s="201"/>
      <c r="I4" s="201"/>
      <c r="J4" s="89"/>
      <c r="K4" s="90"/>
      <c r="L4" s="91"/>
    </row>
    <row r="5" spans="1:12" ht="15" thickBot="1" x14ac:dyDescent="0.35">
      <c r="A5" s="117"/>
      <c r="B5" s="94"/>
      <c r="C5" s="94"/>
      <c r="D5" s="95"/>
      <c r="E5" s="96"/>
      <c r="F5" s="93"/>
      <c r="G5" s="93"/>
      <c r="H5" s="97"/>
      <c r="I5" s="97"/>
      <c r="J5" s="89"/>
      <c r="K5" s="90"/>
      <c r="L5" s="91"/>
    </row>
    <row r="6" spans="1:12" ht="15" thickBot="1" x14ac:dyDescent="0.35">
      <c r="A6" s="202" t="s">
        <v>113</v>
      </c>
      <c r="B6" s="20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204" t="s">
        <v>140</v>
      </c>
      <c r="B8" s="20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2007</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14</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row>
    <row r="20" spans="1:2" ht="28.8" x14ac:dyDescent="0.3">
      <c r="A20" s="100" t="s">
        <v>175</v>
      </c>
      <c r="B20" s="124"/>
    </row>
    <row r="21" spans="1:2" ht="13.8" x14ac:dyDescent="0.3">
      <c r="A21" s="101"/>
      <c r="B21" s="101"/>
    </row>
    <row r="22" spans="1:2" ht="37.5" customHeight="1" x14ac:dyDescent="0.25">
      <c r="A22" s="206" t="s">
        <v>173</v>
      </c>
      <c r="B22" s="20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2023-02-14T18:19:06Z</cp:lastPrinted>
  <dcterms:created xsi:type="dcterms:W3CDTF">2016-12-06T20:27:51Z</dcterms:created>
  <dcterms:modified xsi:type="dcterms:W3CDTF">2023-02-28T20:11:33Z</dcterms:modified>
</cp:coreProperties>
</file>