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F88D9D4B-1B64-4D4D-B780-D7BF13B9684A}" xr6:coauthVersionLast="47" xr6:coauthVersionMax="47" xr10:uidLastSave="{00000000-0000-0000-0000-000000000000}"/>
  <bookViews>
    <workbookView xWindow="4000" yWindow="2680" windowWidth="14400" windowHeight="826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9" i="2"/>
  <c r="B69" i="2"/>
  <c r="B67" i="2"/>
  <c r="B64" i="2"/>
  <c r="E59" i="2"/>
  <c r="B59" i="2" l="1"/>
  <c r="B57" i="3" l="1"/>
  <c r="C57" i="3"/>
  <c r="D57" i="3"/>
  <c r="D58" i="2"/>
  <c r="D51" i="2" l="1"/>
  <c r="C59" i="2"/>
  <c r="B38"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<sst xmlns="http://schemas.openxmlformats.org/spreadsheetml/2006/main" count="339" uniqueCount="208">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</sst>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18" zoomScale="85" zoomScaleNormal="85" workbookViewId="0">
      <selection activeCell="B46" sqref="B46"/>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36" t="s">
        <v>181</v>
      </c>
      <c r="B1" s="137"/>
      <c r="C1" s="137"/>
      <c r="D1" s="137"/>
      <c r="E1" s="138"/>
    </row>
    <row r="2" spans="1:5" ht="14.25" customHeight="1" thickBot="1" x14ac:dyDescent="0.4">
      <c r="A2" s="1"/>
      <c r="B2" s="2"/>
      <c r="C2" s="2"/>
      <c r="D2" s="96" t="s">
        <v>182</v>
      </c>
      <c r="E2" s="95" t="s">
        <v>204</v>
      </c>
    </row>
    <row r="3" spans="1:5" ht="15" customHeight="1" x14ac:dyDescent="0.35">
      <c r="A3" s="139" t="s">
        <v>183</v>
      </c>
      <c r="B3" s="141" t="s">
        <v>203</v>
      </c>
      <c r="C3" s="143" t="str">
        <f>"Reporting Week: "&amp;WEEKNUM(E4,1)</f>
        <v>Reporting Week: 40</v>
      </c>
      <c r="D3" s="3" t="s">
        <v>0</v>
      </c>
      <c r="E3" s="4">
        <v>45200</v>
      </c>
    </row>
    <row r="4" spans="1:5" ht="15" thickBot="1" x14ac:dyDescent="0.4">
      <c r="A4" s="140"/>
      <c r="B4" s="142"/>
      <c r="C4" s="144"/>
      <c r="D4" s="5" t="s">
        <v>1</v>
      </c>
      <c r="E4" s="6">
        <f>E3+6</f>
        <v>45206</v>
      </c>
    </row>
    <row r="5" spans="1:5" ht="51" customHeight="1" thickBot="1" x14ac:dyDescent="0.4">
      <c r="A5" s="124" t="s">
        <v>133</v>
      </c>
      <c r="B5" s="145"/>
      <c r="C5" s="7"/>
      <c r="D5" s="8"/>
    </row>
    <row r="6" spans="1:5" ht="15.75" customHeight="1" x14ac:dyDescent="0.35">
      <c r="A6" s="9" t="s">
        <v>2</v>
      </c>
      <c r="B6" s="114">
        <v>27.49</v>
      </c>
      <c r="C6" s="10"/>
      <c r="D6" s="10"/>
    </row>
    <row r="7" spans="1:5" x14ac:dyDescent="0.35">
      <c r="A7" s="11" t="s">
        <v>3</v>
      </c>
      <c r="B7" s="115">
        <v>22.57</v>
      </c>
      <c r="C7" s="10"/>
      <c r="D7" s="10"/>
    </row>
    <row r="8" spans="1:5" x14ac:dyDescent="0.35">
      <c r="A8" s="11" t="s">
        <v>4</v>
      </c>
      <c r="B8" s="115">
        <v>16.07</v>
      </c>
      <c r="C8" s="10"/>
      <c r="D8" s="10"/>
    </row>
    <row r="9" spans="1:5" x14ac:dyDescent="0.35">
      <c r="A9" s="11" t="s">
        <v>5</v>
      </c>
      <c r="B9" s="115">
        <v>22.59</v>
      </c>
      <c r="C9" s="10"/>
      <c r="D9" s="10"/>
    </row>
    <row r="10" spans="1:5" x14ac:dyDescent="0.35">
      <c r="A10" s="11" t="s">
        <v>6</v>
      </c>
      <c r="B10" s="115">
        <v>18.04</v>
      </c>
      <c r="C10" s="10"/>
      <c r="D10" s="10"/>
    </row>
    <row r="11" spans="1:5" x14ac:dyDescent="0.35">
      <c r="A11" s="11" t="s">
        <v>7</v>
      </c>
      <c r="B11" s="115">
        <v>22.33</v>
      </c>
      <c r="C11" s="10"/>
      <c r="D11" s="10"/>
    </row>
    <row r="12" spans="1:5" x14ac:dyDescent="0.35">
      <c r="A12" s="11" t="s">
        <v>8</v>
      </c>
      <c r="B12" s="115">
        <v>18.93</v>
      </c>
      <c r="C12" s="10"/>
      <c r="D12" s="10"/>
    </row>
    <row r="13" spans="1:5" x14ac:dyDescent="0.35">
      <c r="A13" s="11" t="s">
        <v>9</v>
      </c>
      <c r="B13" s="116">
        <v>20.22</v>
      </c>
      <c r="C13" s="10"/>
      <c r="D13" s="10"/>
    </row>
    <row r="14" spans="1:5" ht="30" customHeight="1" thickBot="1" x14ac:dyDescent="0.4">
      <c r="B14" s="12"/>
    </row>
    <row r="15" spans="1:5" ht="78" customHeight="1" thickBot="1" x14ac:dyDescent="0.4">
      <c r="A15" s="131" t="s">
        <v>173</v>
      </c>
      <c r="B15" s="132"/>
      <c r="C15" s="15"/>
      <c r="D15" s="16"/>
    </row>
    <row r="16" spans="1:5" ht="30" customHeight="1" thickBot="1" x14ac:dyDescent="0.4">
      <c r="A16" s="53" t="s">
        <v>179</v>
      </c>
      <c r="B16" s="45" t="s">
        <v>202</v>
      </c>
      <c r="C16" s="15"/>
      <c r="D16" s="16"/>
    </row>
    <row r="17" spans="1:10" x14ac:dyDescent="0.35">
      <c r="A17" s="99" t="s">
        <v>184</v>
      </c>
      <c r="B17" s="112">
        <v>13.3</v>
      </c>
      <c r="C17" s="17"/>
      <c r="D17" s="17"/>
    </row>
    <row r="18" spans="1:10" x14ac:dyDescent="0.35">
      <c r="A18" s="18" t="s">
        <v>185</v>
      </c>
      <c r="B18" s="112">
        <v>23.3</v>
      </c>
      <c r="C18" s="17"/>
      <c r="D18" s="17"/>
    </row>
    <row r="19" spans="1:10" x14ac:dyDescent="0.35">
      <c r="A19" s="18" t="s">
        <v>186</v>
      </c>
      <c r="B19" s="112">
        <v>19</v>
      </c>
      <c r="C19" s="17"/>
      <c r="D19" s="17"/>
    </row>
    <row r="20" spans="1:10" x14ac:dyDescent="0.35">
      <c r="A20" s="18" t="s">
        <v>187</v>
      </c>
      <c r="B20" s="112">
        <v>19.399999999999999</v>
      </c>
      <c r="C20" s="17"/>
      <c r="D20" s="17"/>
    </row>
    <row r="21" spans="1:10" x14ac:dyDescent="0.35">
      <c r="A21" s="18" t="s">
        <v>188</v>
      </c>
      <c r="B21" s="112">
        <v>18.7</v>
      </c>
      <c r="C21" s="17"/>
      <c r="D21" s="17"/>
    </row>
    <row r="22" spans="1:10" x14ac:dyDescent="0.35">
      <c r="A22" s="18" t="s">
        <v>189</v>
      </c>
      <c r="B22" s="112">
        <v>31.9</v>
      </c>
      <c r="C22" s="17"/>
      <c r="D22" s="17"/>
    </row>
    <row r="23" spans="1:10" x14ac:dyDescent="0.35">
      <c r="A23" s="18" t="s">
        <v>190</v>
      </c>
      <c r="B23" s="112">
        <v>33.4</v>
      </c>
      <c r="C23" s="17"/>
      <c r="D23" s="17"/>
    </row>
    <row r="24" spans="1:10" x14ac:dyDescent="0.35">
      <c r="A24" s="18" t="s">
        <v>191</v>
      </c>
      <c r="B24" s="112">
        <v>23.6</v>
      </c>
      <c r="C24" s="17"/>
      <c r="D24" s="17"/>
      <c r="I24" s="7"/>
      <c r="J24" s="7"/>
    </row>
    <row r="25" spans="1:10" x14ac:dyDescent="0.35">
      <c r="A25" s="18" t="s">
        <v>192</v>
      </c>
      <c r="B25" s="112">
        <v>14.6</v>
      </c>
      <c r="C25" s="17"/>
      <c r="D25" s="17"/>
      <c r="I25" s="7"/>
      <c r="J25" s="7"/>
    </row>
    <row r="26" spans="1:10" x14ac:dyDescent="0.35">
      <c r="A26" s="18" t="s">
        <v>193</v>
      </c>
      <c r="B26" s="112">
        <v>26.4</v>
      </c>
      <c r="C26" s="17"/>
      <c r="D26" s="17"/>
    </row>
    <row r="27" spans="1:10" x14ac:dyDescent="0.35">
      <c r="A27" s="18" t="s">
        <v>9</v>
      </c>
      <c r="B27" s="112">
        <v>23.2</v>
      </c>
      <c r="C27" s="17"/>
      <c r="D27" s="17"/>
    </row>
    <row r="28" spans="1:10" ht="30" customHeight="1" thickBot="1" x14ac:dyDescent="0.4">
      <c r="B28" s="93"/>
    </row>
    <row r="29" spans="1:10" ht="45" customHeight="1" thickBot="1" x14ac:dyDescent="0.4">
      <c r="A29" s="124" t="s">
        <v>134</v>
      </c>
      <c r="B29" s="126"/>
      <c r="C29" s="7"/>
      <c r="D29" s="8"/>
    </row>
    <row r="30" spans="1:10" x14ac:dyDescent="0.35">
      <c r="A30" s="19" t="s">
        <v>10</v>
      </c>
      <c r="B30" s="25">
        <v>1167</v>
      </c>
      <c r="C30" s="20"/>
      <c r="D30" s="20"/>
    </row>
    <row r="31" spans="1:10" x14ac:dyDescent="0.35">
      <c r="A31" s="21" t="s">
        <v>11</v>
      </c>
      <c r="B31" s="25">
        <v>13883</v>
      </c>
      <c r="C31" s="20"/>
      <c r="D31" s="20"/>
    </row>
    <row r="32" spans="1:10" x14ac:dyDescent="0.35">
      <c r="A32" s="21" t="s">
        <v>12</v>
      </c>
      <c r="B32" s="25">
        <v>2009</v>
      </c>
      <c r="C32" s="20"/>
      <c r="D32" s="20"/>
    </row>
    <row r="33" spans="1:9" x14ac:dyDescent="0.35">
      <c r="A33" s="21" t="s">
        <v>2</v>
      </c>
      <c r="B33" s="25">
        <v>683</v>
      </c>
      <c r="C33" s="20"/>
      <c r="D33" s="20"/>
    </row>
    <row r="34" spans="1:9" x14ac:dyDescent="0.35">
      <c r="A34" s="21" t="s">
        <v>13</v>
      </c>
      <c r="B34" s="25">
        <v>840</v>
      </c>
      <c r="C34" s="20"/>
      <c r="D34" s="20"/>
    </row>
    <row r="35" spans="1:9" x14ac:dyDescent="0.35">
      <c r="A35" s="21" t="s">
        <v>14</v>
      </c>
      <c r="B35" s="25">
        <v>331</v>
      </c>
      <c r="C35" s="20"/>
      <c r="D35" s="20"/>
    </row>
    <row r="36" spans="1:9" x14ac:dyDescent="0.35">
      <c r="A36" s="21" t="s">
        <v>15</v>
      </c>
      <c r="B36" s="25">
        <v>7571</v>
      </c>
      <c r="C36" s="20"/>
      <c r="D36" s="20"/>
    </row>
    <row r="37" spans="1:9" x14ac:dyDescent="0.35">
      <c r="A37" s="21" t="s">
        <v>16</v>
      </c>
      <c r="B37" s="25">
        <v>1000</v>
      </c>
      <c r="C37" s="20"/>
      <c r="D37" s="20"/>
    </row>
    <row r="38" spans="1:9" x14ac:dyDescent="0.35">
      <c r="A38" s="21" t="s">
        <v>17</v>
      </c>
      <c r="B38" s="113">
        <f>SUM(B30:B37)</f>
        <v>27484</v>
      </c>
      <c r="C38" s="20"/>
      <c r="D38" s="20"/>
    </row>
    <row r="39" spans="1:9" ht="30" customHeight="1" thickBot="1" x14ac:dyDescent="0.4"/>
    <row r="40" spans="1:9" ht="44.25" customHeight="1" thickBot="1" x14ac:dyDescent="0.4">
      <c r="A40" s="124" t="s">
        <v>18</v>
      </c>
      <c r="B40" s="126"/>
      <c r="C40" s="13"/>
      <c r="D40" s="14"/>
    </row>
    <row r="41" spans="1:9" x14ac:dyDescent="0.35">
      <c r="A41" s="19" t="s">
        <v>3</v>
      </c>
      <c r="B41" s="117">
        <v>39.1</v>
      </c>
      <c r="C41" s="17"/>
      <c r="D41" s="17"/>
    </row>
    <row r="42" spans="1:9" x14ac:dyDescent="0.35">
      <c r="A42" s="21" t="s">
        <v>4</v>
      </c>
      <c r="B42" s="118" t="s">
        <v>207</v>
      </c>
      <c r="C42" s="17"/>
      <c r="D42" s="17"/>
    </row>
    <row r="43" spans="1:9" x14ac:dyDescent="0.35">
      <c r="A43" s="21" t="s">
        <v>5</v>
      </c>
      <c r="B43" s="118" t="s">
        <v>207</v>
      </c>
      <c r="C43" s="17"/>
      <c r="D43" s="17"/>
    </row>
    <row r="44" spans="1:9" x14ac:dyDescent="0.35">
      <c r="A44" s="21" t="s">
        <v>170</v>
      </c>
      <c r="B44" s="118" t="s">
        <v>207</v>
      </c>
      <c r="C44" s="17"/>
      <c r="D44" s="17"/>
    </row>
    <row r="45" spans="1:9" x14ac:dyDescent="0.35">
      <c r="A45" s="21" t="s">
        <v>7</v>
      </c>
      <c r="B45" s="117">
        <v>19.899999999999999</v>
      </c>
      <c r="C45" s="17"/>
      <c r="D45" s="17"/>
    </row>
    <row r="46" spans="1:9" x14ac:dyDescent="0.35">
      <c r="A46" s="21" t="s">
        <v>24</v>
      </c>
      <c r="B46" s="117">
        <v>11.4</v>
      </c>
      <c r="C46" s="17"/>
      <c r="D46" s="17"/>
    </row>
    <row r="47" spans="1:9" ht="30.75" customHeight="1" thickBot="1" x14ac:dyDescent="0.4">
      <c r="B47" s="39" t="s">
        <v>206</v>
      </c>
      <c r="I47" s="119"/>
    </row>
    <row r="48" spans="1:9" ht="57" customHeight="1" thickBot="1" x14ac:dyDescent="0.4">
      <c r="A48" s="133" t="s">
        <v>135</v>
      </c>
      <c r="B48" s="134"/>
      <c r="C48" s="134"/>
      <c r="D48" s="134"/>
      <c r="E48" s="135"/>
    </row>
    <row r="49" spans="1:5" ht="15" thickBot="1" x14ac:dyDescent="0.4">
      <c r="A49" s="129" t="s">
        <v>25</v>
      </c>
      <c r="B49" s="124" t="s">
        <v>26</v>
      </c>
      <c r="C49" s="125"/>
      <c r="D49" s="126"/>
      <c r="E49" s="127" t="s">
        <v>17</v>
      </c>
    </row>
    <row r="50" spans="1:5" ht="15" thickBot="1" x14ac:dyDescent="0.4">
      <c r="A50" s="130"/>
      <c r="B50" s="22" t="s">
        <v>27</v>
      </c>
      <c r="C50" s="22" t="s">
        <v>28</v>
      </c>
      <c r="D50" s="100" t="s">
        <v>16</v>
      </c>
      <c r="E50" s="128"/>
    </row>
    <row r="51" spans="1:5" x14ac:dyDescent="0.35">
      <c r="A51" s="9" t="s">
        <v>2</v>
      </c>
      <c r="B51" s="23">
        <v>0</v>
      </c>
      <c r="C51" s="23">
        <v>0</v>
      </c>
      <c r="D51" s="23">
        <f>E51-(B51+C51)</f>
        <v>0</v>
      </c>
      <c r="E51" s="24">
        <v>0</v>
      </c>
    </row>
    <row r="52" spans="1:5" x14ac:dyDescent="0.35">
      <c r="A52" s="11" t="s">
        <v>3</v>
      </c>
      <c r="B52" s="25">
        <v>0</v>
      </c>
      <c r="C52" s="25">
        <v>0</v>
      </c>
      <c r="D52" s="23">
        <f t="shared" ref="D52:D57" si="0">E52-(B52+C52)</f>
        <v>1</v>
      </c>
      <c r="E52" s="24">
        <v>1</v>
      </c>
    </row>
    <row r="53" spans="1:5" x14ac:dyDescent="0.35">
      <c r="A53" s="11" t="s">
        <v>4</v>
      </c>
      <c r="B53" s="25">
        <v>0</v>
      </c>
      <c r="C53" s="25">
        <v>0</v>
      </c>
      <c r="D53" s="23">
        <f t="shared" si="0"/>
        <v>5</v>
      </c>
      <c r="E53" s="24">
        <v>5</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3</v>
      </c>
      <c r="E56" s="24">
        <v>3</v>
      </c>
    </row>
    <row r="57" spans="1:5" x14ac:dyDescent="0.35">
      <c r="A57" s="11" t="s">
        <v>29</v>
      </c>
      <c r="B57" s="25">
        <v>0</v>
      </c>
      <c r="C57" s="25">
        <v>0</v>
      </c>
      <c r="D57" s="23">
        <f t="shared" si="0"/>
        <v>3</v>
      </c>
      <c r="E57" s="24">
        <v>3</v>
      </c>
    </row>
    <row r="58" spans="1:5" x14ac:dyDescent="0.35">
      <c r="A58" s="11" t="s">
        <v>8</v>
      </c>
      <c r="B58" s="25">
        <v>2</v>
      </c>
      <c r="C58" s="25">
        <v>2</v>
      </c>
      <c r="D58" s="23">
        <f>E58-(B58+C58)</f>
        <v>17</v>
      </c>
      <c r="E58" s="24">
        <v>21</v>
      </c>
    </row>
    <row r="59" spans="1:5" x14ac:dyDescent="0.35">
      <c r="A59" s="11" t="s">
        <v>17</v>
      </c>
      <c r="B59" s="26">
        <f>SUM(B51:B58)</f>
        <v>2</v>
      </c>
      <c r="C59" s="26">
        <f>SUM(C51:C58)</f>
        <v>2</v>
      </c>
      <c r="D59" s="26">
        <f>SUM(D51:D58)</f>
        <v>29</v>
      </c>
      <c r="E59" s="26">
        <f>SUM(E51:E58)</f>
        <v>33</v>
      </c>
    </row>
    <row r="60" spans="1:5" ht="30" customHeight="1" thickBot="1" x14ac:dyDescent="0.4">
      <c r="C60" s="13"/>
    </row>
    <row r="61" spans="1:5" ht="36" customHeight="1" thickBot="1" x14ac:dyDescent="0.4">
      <c r="A61" s="124" t="s">
        <v>136</v>
      </c>
      <c r="B61" s="125"/>
      <c r="C61" s="126"/>
    </row>
    <row r="62" spans="1:5" x14ac:dyDescent="0.35">
      <c r="A62" s="101"/>
      <c r="B62" s="102" t="s">
        <v>30</v>
      </c>
      <c r="C62" s="103" t="s">
        <v>31</v>
      </c>
    </row>
    <row r="63" spans="1:5" x14ac:dyDescent="0.35">
      <c r="A63" s="21" t="s">
        <v>2</v>
      </c>
      <c r="B63" s="120">
        <v>11</v>
      </c>
      <c r="C63" s="121" t="s">
        <v>207</v>
      </c>
    </row>
    <row r="64" spans="1:5" x14ac:dyDescent="0.35">
      <c r="A64" s="21" t="s">
        <v>19</v>
      </c>
      <c r="B64" s="120">
        <f>55+301</f>
        <v>356</v>
      </c>
      <c r="C64" s="120">
        <v>98</v>
      </c>
    </row>
    <row r="65" spans="1:3" x14ac:dyDescent="0.35">
      <c r="A65" s="21" t="s">
        <v>20</v>
      </c>
      <c r="B65" s="121" t="s">
        <v>207</v>
      </c>
      <c r="C65" s="120">
        <v>71</v>
      </c>
    </row>
    <row r="66" spans="1:3" x14ac:dyDescent="0.35">
      <c r="A66" s="21" t="s">
        <v>22</v>
      </c>
      <c r="B66" s="120">
        <v>5</v>
      </c>
      <c r="C66" s="120">
        <v>2</v>
      </c>
    </row>
    <row r="67" spans="1:3" x14ac:dyDescent="0.35">
      <c r="A67" s="21" t="s">
        <v>21</v>
      </c>
      <c r="B67" s="121">
        <f>15+23</f>
        <v>38</v>
      </c>
      <c r="C67" s="121" t="s">
        <v>207</v>
      </c>
    </row>
    <row r="68" spans="1:3" x14ac:dyDescent="0.35">
      <c r="A68" s="21" t="s">
        <v>23</v>
      </c>
      <c r="B68" s="120">
        <v>30</v>
      </c>
      <c r="C68" s="120">
        <v>15</v>
      </c>
    </row>
    <row r="69" spans="1:3" x14ac:dyDescent="0.35">
      <c r="A69" s="21" t="s">
        <v>32</v>
      </c>
      <c r="B69" s="120">
        <f>13+53</f>
        <v>66</v>
      </c>
      <c r="C69" s="120">
        <f>17+91</f>
        <v>108</v>
      </c>
    </row>
    <row r="70" spans="1:3" ht="60.75" customHeight="1" x14ac:dyDescent="0.35">
      <c r="A70" s="11" t="s">
        <v>180</v>
      </c>
      <c r="B70" s="120">
        <v>11</v>
      </c>
      <c r="C70" s="121">
        <v>13</v>
      </c>
    </row>
    <row r="71" spans="1:3" x14ac:dyDescent="0.35">
      <c r="A71" s="21" t="s">
        <v>33</v>
      </c>
      <c r="B71" s="120">
        <f>499+101</f>
        <v>600</v>
      </c>
      <c r="C71" s="120">
        <f>162+610</f>
        <v>772</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9" zoomScale="85" zoomScaleNormal="85" workbookViewId="0">
      <selection activeCell="B9" sqref="B9:D56"/>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39" t="str">
        <f>'Rail Service (Item Nos. 1-6)'!A3</f>
        <v>Railroad: CPRS</v>
      </c>
      <c r="B3" s="150" t="str">
        <f>'Rail Service (Item Nos. 1-6)'!B3:B4</f>
        <v>Year: 2023</v>
      </c>
      <c r="C3" s="150" t="str">
        <f>'Rail Service (Item Nos. 1-6)'!C3:C4</f>
        <v>Reporting Week: 40</v>
      </c>
      <c r="D3" s="28" t="s">
        <v>0</v>
      </c>
      <c r="E3" s="4">
        <f>'Rail Service (Item Nos. 1-6)'!E3</f>
        <v>45200</v>
      </c>
      <c r="F3" s="13"/>
      <c r="G3" s="15"/>
      <c r="H3" s="15"/>
      <c r="I3" s="13"/>
      <c r="K3" s="29"/>
    </row>
    <row r="4" spans="1:11" ht="15" thickBot="1" x14ac:dyDescent="0.4">
      <c r="A4" s="140"/>
      <c r="B4" s="151"/>
      <c r="C4" s="151"/>
      <c r="D4" s="30" t="s">
        <v>1</v>
      </c>
      <c r="E4" s="6">
        <f>E3+6</f>
        <v>45206</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4</v>
      </c>
      <c r="C18" s="32">
        <v>0</v>
      </c>
      <c r="D18" s="32">
        <v>4</v>
      </c>
    </row>
    <row r="19" spans="1:4" x14ac:dyDescent="0.35">
      <c r="A19" s="34" t="s">
        <v>49</v>
      </c>
      <c r="B19" s="32">
        <v>4</v>
      </c>
      <c r="C19" s="32">
        <v>0</v>
      </c>
      <c r="D19" s="32">
        <v>4</v>
      </c>
    </row>
    <row r="20" spans="1:4" x14ac:dyDescent="0.35">
      <c r="A20" s="34" t="s">
        <v>50</v>
      </c>
      <c r="B20" s="32">
        <v>2</v>
      </c>
      <c r="C20" s="32">
        <v>0</v>
      </c>
      <c r="D20" s="32">
        <v>2</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1</v>
      </c>
      <c r="C27" s="32">
        <v>0</v>
      </c>
      <c r="D27" s="32">
        <v>1</v>
      </c>
    </row>
    <row r="28" spans="1:4" x14ac:dyDescent="0.35">
      <c r="A28" s="34" t="s">
        <v>58</v>
      </c>
      <c r="B28" s="32">
        <v>0</v>
      </c>
      <c r="C28" s="32">
        <v>0</v>
      </c>
      <c r="D28" s="32">
        <v>0</v>
      </c>
    </row>
    <row r="29" spans="1:4" x14ac:dyDescent="0.35">
      <c r="A29" s="34" t="s">
        <v>59</v>
      </c>
      <c r="B29" s="32">
        <v>1113</v>
      </c>
      <c r="C29" s="32">
        <v>756</v>
      </c>
      <c r="D29" s="32">
        <v>357</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0</v>
      </c>
      <c r="C32" s="32">
        <v>0</v>
      </c>
      <c r="D32" s="32">
        <v>0</v>
      </c>
    </row>
    <row r="33" spans="1:4" x14ac:dyDescent="0.35">
      <c r="A33" s="34" t="s">
        <v>63</v>
      </c>
      <c r="B33" s="32">
        <v>0</v>
      </c>
      <c r="C33" s="32">
        <v>0</v>
      </c>
      <c r="D33" s="32">
        <v>0</v>
      </c>
    </row>
    <row r="34" spans="1:4" x14ac:dyDescent="0.35">
      <c r="A34" s="34" t="s">
        <v>64</v>
      </c>
      <c r="B34" s="32">
        <v>945</v>
      </c>
      <c r="C34" s="32">
        <v>328</v>
      </c>
      <c r="D34" s="32">
        <v>617</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0</v>
      </c>
      <c r="C47" s="32">
        <v>0</v>
      </c>
      <c r="D47" s="32">
        <v>0</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0</v>
      </c>
      <c r="C54" s="32">
        <v>0</v>
      </c>
      <c r="D54" s="32">
        <v>0</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2069</v>
      </c>
      <c r="C57" s="32">
        <f>SUM(C9:C56)</f>
        <v>1084</v>
      </c>
      <c r="D57" s="32">
        <f>SUM(D9:D56)</f>
        <v>985</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54" zoomScale="70" zoomScaleNormal="70" workbookViewId="0">
      <selection activeCell="B10" sqref="B10:E57"/>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12/31/2023</v>
      </c>
    </row>
    <row r="3" spans="1:10" x14ac:dyDescent="0.35">
      <c r="A3" s="139" t="str">
        <f>'Rail Service (Item Nos. 1-6)'!A3</f>
        <v>Railroad: CPRS</v>
      </c>
      <c r="B3" s="141" t="str">
        <f>'Rail Service (Item Nos. 1-6)'!B3:B4</f>
        <v>Year: 2023</v>
      </c>
      <c r="C3" s="143" t="str">
        <f>'Rail Service (Item Nos. 1-6)'!C3:C4</f>
        <v>Reporting Week: 40</v>
      </c>
      <c r="D3" s="4">
        <f>'Rail Service (Item Nos. 1-6)'!E3</f>
        <v>45200</v>
      </c>
      <c r="F3" s="15"/>
      <c r="G3" s="15"/>
      <c r="H3" s="13"/>
      <c r="J3" s="29"/>
    </row>
    <row r="4" spans="1:10" ht="15" thickBot="1" x14ac:dyDescent="0.4">
      <c r="A4" s="140"/>
      <c r="B4" s="142"/>
      <c r="C4" s="144"/>
      <c r="D4" s="6">
        <f>'Rail Service (Item Nos. 1-6)'!E4</f>
        <v>45206</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25" t="s">
        <v>171</v>
      </c>
      <c r="E8" s="12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v>20</v>
      </c>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150</v>
      </c>
      <c r="C30" s="47">
        <v>817</v>
      </c>
      <c r="D30" s="47">
        <v>150</v>
      </c>
      <c r="E30" s="47">
        <v>160</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v>25</v>
      </c>
      <c r="D33" s="47"/>
      <c r="E33" s="47"/>
    </row>
    <row r="34" spans="1:6" x14ac:dyDescent="0.35">
      <c r="A34" s="48" t="s">
        <v>63</v>
      </c>
      <c r="B34" s="47"/>
      <c r="C34" s="47"/>
      <c r="D34" s="47"/>
      <c r="E34" s="47"/>
    </row>
    <row r="35" spans="1:6" x14ac:dyDescent="0.35">
      <c r="A35" s="48" t="s">
        <v>64</v>
      </c>
      <c r="B35" s="47">
        <v>76</v>
      </c>
      <c r="C35" s="47">
        <v>1172</v>
      </c>
      <c r="D35" s="47">
        <v>25</v>
      </c>
      <c r="E35" s="47">
        <v>86</v>
      </c>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c r="C48" s="47"/>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c r="C55" s="47"/>
      <c r="D55" s="47"/>
      <c r="E55" s="47">
        <v>50</v>
      </c>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246</v>
      </c>
      <c r="C58" s="49">
        <f t="shared" ref="C58:E58" si="0">SUM(C10:C57)</f>
        <v>2014</v>
      </c>
      <c r="D58" s="49">
        <f t="shared" si="0"/>
        <v>175</v>
      </c>
      <c r="E58" s="49">
        <f t="shared" si="0"/>
        <v>296</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12/31/2023</v>
      </c>
    </row>
    <row r="3" spans="1:8" x14ac:dyDescent="0.35">
      <c r="A3" s="139" t="str">
        <f>'Rail Service (Item Nos. 1-6)'!A3</f>
        <v>Railroad: CPRS</v>
      </c>
      <c r="B3" s="141" t="str">
        <f>'Rail Service (Item Nos. 1-6)'!B3:B4</f>
        <v>Year: 2023</v>
      </c>
      <c r="C3" s="150" t="str">
        <f>'Rail Service (Item Nos. 1-6)'!C3:C4</f>
        <v>Reporting Week: 40</v>
      </c>
      <c r="D3" s="51" t="s">
        <v>0</v>
      </c>
      <c r="E3" s="4">
        <f>'Rail Service (Item Nos. 1-6)'!E3</f>
        <v>45200</v>
      </c>
      <c r="F3" s="13"/>
      <c r="H3" s="29"/>
    </row>
    <row r="4" spans="1:8" ht="15" thickBot="1" x14ac:dyDescent="0.4">
      <c r="A4" s="140"/>
      <c r="B4" s="161"/>
      <c r="C4" s="162"/>
      <c r="D4" s="52" t="s">
        <v>1</v>
      </c>
      <c r="E4" s="6">
        <f>E3+6</f>
        <v>45206</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205</v>
      </c>
      <c r="C20" s="61" t="s">
        <v>137</v>
      </c>
    </row>
    <row r="21" spans="1:5" x14ac:dyDescent="0.35">
      <c r="A21" s="56" t="s">
        <v>194</v>
      </c>
      <c r="B21" s="59">
        <v>2.4</v>
      </c>
      <c r="C21" s="59">
        <v>2.2000000000000002</v>
      </c>
    </row>
    <row r="22" spans="1:5" x14ac:dyDescent="0.35">
      <c r="A22" s="58" t="s">
        <v>16</v>
      </c>
      <c r="B22" s="59">
        <v>1.9</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2.2000000000000002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90" zoomScaleNormal="90" workbookViewId="0">
      <selection sqref="A1:E1"/>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39" t="str">
        <f>'Rail Service (Item Nos. 1-6)'!A3</f>
        <v>Railroad: CPRS</v>
      </c>
      <c r="B3" s="141" t="str">
        <f>'Rail Service (Item Nos. 1-6)'!B3:B4</f>
        <v>Year: 2023</v>
      </c>
      <c r="C3" s="143" t="str">
        <f>'Rail Service (Item Nos. 1-6)'!C3:C4</f>
        <v>Reporting Week: 40</v>
      </c>
      <c r="D3" s="63" t="s">
        <v>0</v>
      </c>
      <c r="E3" s="4">
        <f>'Rail Service (Item Nos. 1-6)'!E3</f>
        <v>45200</v>
      </c>
      <c r="F3" s="13"/>
      <c r="G3" s="13"/>
      <c r="I3" s="29"/>
    </row>
    <row r="4" spans="1:14" customFormat="1" ht="15" thickBot="1" x14ac:dyDescent="0.4">
      <c r="A4" s="140"/>
      <c r="B4" s="142"/>
      <c r="C4" s="144"/>
      <c r="D4" s="52" t="s">
        <v>1</v>
      </c>
      <c r="E4" s="6">
        <f>E3+6</f>
        <v>45206</v>
      </c>
      <c r="F4" s="13"/>
      <c r="G4" s="13"/>
      <c r="I4" s="29"/>
    </row>
    <row r="5" spans="1:14" customFormat="1" ht="15" thickBot="1" x14ac:dyDescent="0.4">
      <c r="E5" s="7"/>
      <c r="F5" s="7"/>
    </row>
    <row r="6" spans="1:14" customFormat="1" ht="47.25" customHeight="1" thickBot="1" x14ac:dyDescent="0.4">
      <c r="A6" s="124" t="s">
        <v>168</v>
      </c>
      <c r="B6" s="125"/>
      <c r="C6" s="125"/>
      <c r="D6" s="125"/>
      <c r="E6" s="12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1109</v>
      </c>
      <c r="E9" s="110">
        <v>864</v>
      </c>
    </row>
    <row r="10" spans="1:14" x14ac:dyDescent="0.25">
      <c r="A10" s="69" t="s">
        <v>195</v>
      </c>
      <c r="B10" s="69" t="s">
        <v>20</v>
      </c>
      <c r="C10" s="69" t="s">
        <v>149</v>
      </c>
      <c r="D10" s="122" t="s">
        <v>207</v>
      </c>
      <c r="E10" s="110">
        <v>964</v>
      </c>
    </row>
    <row r="11" spans="1:14" x14ac:dyDescent="0.25">
      <c r="A11" s="69" t="s">
        <v>195</v>
      </c>
      <c r="B11" s="69" t="s">
        <v>105</v>
      </c>
      <c r="C11" s="68" t="s">
        <v>110</v>
      </c>
      <c r="D11" s="109" t="s">
        <v>207</v>
      </c>
      <c r="E11" s="123" t="s">
        <v>207</v>
      </c>
    </row>
    <row r="12" spans="1:14" x14ac:dyDescent="0.25">
      <c r="A12" s="69" t="s">
        <v>195</v>
      </c>
      <c r="B12" s="69" t="s">
        <v>107</v>
      </c>
      <c r="C12" s="69" t="s">
        <v>150</v>
      </c>
      <c r="D12" s="110">
        <v>1263</v>
      </c>
      <c r="E12" s="110">
        <v>81</v>
      </c>
    </row>
    <row r="13" spans="1:14" x14ac:dyDescent="0.25">
      <c r="A13" s="69" t="s">
        <v>195</v>
      </c>
      <c r="B13" s="69" t="s">
        <v>140</v>
      </c>
      <c r="C13" s="68" t="s">
        <v>151</v>
      </c>
      <c r="D13" s="110">
        <v>61</v>
      </c>
      <c r="E13" s="110">
        <v>12</v>
      </c>
    </row>
    <row r="14" spans="1:14" x14ac:dyDescent="0.25">
      <c r="A14" s="69" t="s">
        <v>195</v>
      </c>
      <c r="B14" s="69" t="s">
        <v>141</v>
      </c>
      <c r="C14" s="69" t="s">
        <v>152</v>
      </c>
      <c r="D14" s="110">
        <v>107</v>
      </c>
      <c r="E14" s="110">
        <v>118</v>
      </c>
    </row>
    <row r="15" spans="1:14" x14ac:dyDescent="0.25">
      <c r="A15" s="69" t="s">
        <v>195</v>
      </c>
      <c r="B15" s="69" t="s">
        <v>100</v>
      </c>
      <c r="C15" s="68" t="s">
        <v>153</v>
      </c>
      <c r="D15" s="110">
        <v>460</v>
      </c>
      <c r="E15" s="110">
        <v>74</v>
      </c>
    </row>
    <row r="16" spans="1:14" x14ac:dyDescent="0.25">
      <c r="A16" s="69" t="s">
        <v>195</v>
      </c>
      <c r="B16" s="69" t="s">
        <v>19</v>
      </c>
      <c r="C16" s="69" t="s">
        <v>154</v>
      </c>
      <c r="D16" s="110">
        <v>1878</v>
      </c>
      <c r="E16" s="110">
        <v>235</v>
      </c>
    </row>
    <row r="17" spans="1:17" x14ac:dyDescent="0.25">
      <c r="A17" s="69" t="s">
        <v>195</v>
      </c>
      <c r="B17" s="69" t="s">
        <v>106</v>
      </c>
      <c r="C17" s="68" t="s">
        <v>155</v>
      </c>
      <c r="D17" s="110">
        <v>149</v>
      </c>
      <c r="E17" s="110">
        <v>57</v>
      </c>
    </row>
    <row r="18" spans="1:17" x14ac:dyDescent="0.25">
      <c r="A18" s="69" t="s">
        <v>195</v>
      </c>
      <c r="B18" s="69" t="s">
        <v>103</v>
      </c>
      <c r="C18" s="69" t="s">
        <v>156</v>
      </c>
      <c r="D18" s="110">
        <v>12</v>
      </c>
      <c r="E18" s="110">
        <v>78</v>
      </c>
    </row>
    <row r="19" spans="1:17" x14ac:dyDescent="0.25">
      <c r="A19" s="69" t="s">
        <v>195</v>
      </c>
      <c r="B19" s="69" t="s">
        <v>104</v>
      </c>
      <c r="C19" s="68" t="s">
        <v>157</v>
      </c>
      <c r="D19" s="109" t="s">
        <v>207</v>
      </c>
      <c r="E19" s="110">
        <v>6</v>
      </c>
    </row>
    <row r="20" spans="1:17" x14ac:dyDescent="0.25">
      <c r="A20" s="69" t="s">
        <v>195</v>
      </c>
      <c r="B20" s="69" t="s">
        <v>142</v>
      </c>
      <c r="C20" s="69" t="s">
        <v>158</v>
      </c>
      <c r="D20" s="110">
        <v>94</v>
      </c>
      <c r="E20" s="110">
        <v>119</v>
      </c>
    </row>
    <row r="21" spans="1:17" x14ac:dyDescent="0.25">
      <c r="A21" s="69" t="s">
        <v>195</v>
      </c>
      <c r="B21" s="69" t="s">
        <v>143</v>
      </c>
      <c r="C21" s="68" t="s">
        <v>159</v>
      </c>
      <c r="D21" s="110">
        <v>177</v>
      </c>
      <c r="E21" s="110">
        <v>601</v>
      </c>
    </row>
    <row r="22" spans="1:17" x14ac:dyDescent="0.25">
      <c r="A22" s="69" t="s">
        <v>195</v>
      </c>
      <c r="B22" s="69" t="s">
        <v>144</v>
      </c>
      <c r="C22" s="69" t="s">
        <v>160</v>
      </c>
      <c r="D22" s="110">
        <v>11</v>
      </c>
      <c r="E22" s="110">
        <v>2</v>
      </c>
    </row>
    <row r="23" spans="1:17" x14ac:dyDescent="0.25">
      <c r="A23" s="69" t="s">
        <v>195</v>
      </c>
      <c r="B23" s="69" t="s">
        <v>145</v>
      </c>
      <c r="C23" s="68" t="s">
        <v>161</v>
      </c>
      <c r="D23" s="110">
        <v>228</v>
      </c>
      <c r="E23" s="110">
        <v>161</v>
      </c>
    </row>
    <row r="24" spans="1:17" x14ac:dyDescent="0.25">
      <c r="A24" s="69" t="s">
        <v>195</v>
      </c>
      <c r="B24" s="69" t="s">
        <v>102</v>
      </c>
      <c r="C24" s="69" t="s">
        <v>162</v>
      </c>
      <c r="D24" s="109"/>
      <c r="E24" s="110">
        <v>5</v>
      </c>
    </row>
    <row r="25" spans="1:17" x14ac:dyDescent="0.25">
      <c r="A25" s="69" t="s">
        <v>195</v>
      </c>
      <c r="B25" s="69" t="s">
        <v>146</v>
      </c>
      <c r="C25" s="68" t="s">
        <v>163</v>
      </c>
      <c r="D25" s="110">
        <v>20</v>
      </c>
      <c r="E25" s="110">
        <v>114</v>
      </c>
    </row>
    <row r="26" spans="1:17" x14ac:dyDescent="0.25">
      <c r="A26" s="69" t="s">
        <v>195</v>
      </c>
      <c r="B26" s="69" t="s">
        <v>108</v>
      </c>
      <c r="C26" s="69" t="s">
        <v>164</v>
      </c>
      <c r="D26" s="110">
        <v>119</v>
      </c>
      <c r="E26" s="110">
        <v>264</v>
      </c>
    </row>
    <row r="27" spans="1:17" x14ac:dyDescent="0.25">
      <c r="A27" s="69" t="s">
        <v>195</v>
      </c>
      <c r="B27" s="69" t="s">
        <v>147</v>
      </c>
      <c r="C27" s="68" t="s">
        <v>165</v>
      </c>
      <c r="D27" s="110">
        <v>75</v>
      </c>
      <c r="E27" s="110">
        <v>2</v>
      </c>
    </row>
    <row r="28" spans="1:17" x14ac:dyDescent="0.25">
      <c r="A28" s="69" t="s">
        <v>195</v>
      </c>
      <c r="B28" s="69" t="s">
        <v>33</v>
      </c>
      <c r="C28" s="69" t="s">
        <v>112</v>
      </c>
      <c r="D28" s="110">
        <v>49</v>
      </c>
      <c r="E28" s="110">
        <v>64</v>
      </c>
    </row>
    <row r="29" spans="1:17" x14ac:dyDescent="0.25">
      <c r="A29" s="69" t="s">
        <v>195</v>
      </c>
      <c r="B29" s="69" t="s">
        <v>109</v>
      </c>
      <c r="C29" s="69" t="s">
        <v>166</v>
      </c>
      <c r="D29" s="110">
        <v>2306</v>
      </c>
      <c r="E29" s="110">
        <v>423</v>
      </c>
    </row>
    <row r="30" spans="1:17" ht="12.65"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225</v>
      </c>
      <c r="E35" s="111">
        <v>78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sqref="A1:E1"/>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69" t="s">
        <v>181</v>
      </c>
      <c r="B1" s="170"/>
      <c r="C1" s="170"/>
      <c r="D1" s="170"/>
      <c r="E1" s="171"/>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2" t="s">
        <v>183</v>
      </c>
      <c r="B3" s="174" t="str">
        <f>'Rail Service (Item Nos. 1-6)'!B3:B4</f>
        <v>Year: 2023</v>
      </c>
      <c r="C3" s="176" t="str">
        <f>'Rail Service (Item Nos. 1-6)'!C3:C4</f>
        <v>Reporting Week: 40</v>
      </c>
      <c r="D3" s="76" t="s">
        <v>0</v>
      </c>
      <c r="E3" s="104">
        <f>'Rail Service (Item Nos. 1-6)'!E3</f>
        <v>45200</v>
      </c>
      <c r="F3" s="178"/>
      <c r="G3" s="178"/>
      <c r="H3" s="179"/>
      <c r="I3" s="179"/>
      <c r="J3" s="77"/>
      <c r="K3" s="75"/>
      <c r="L3" s="78"/>
    </row>
    <row r="4" spans="1:12" ht="15" thickBot="1" x14ac:dyDescent="0.4">
      <c r="A4" s="173"/>
      <c r="B4" s="175"/>
      <c r="C4" s="177"/>
      <c r="D4" s="79" t="s">
        <v>1</v>
      </c>
      <c r="E4" s="105">
        <f>E3+6</f>
        <v>45206</v>
      </c>
      <c r="F4" s="178"/>
      <c r="G4" s="178"/>
      <c r="H4" s="179"/>
      <c r="I4" s="179"/>
      <c r="J4" s="77"/>
      <c r="K4" s="75"/>
      <c r="L4" s="78"/>
    </row>
    <row r="5" spans="1:12" ht="15" thickBot="1" x14ac:dyDescent="0.4">
      <c r="A5" s="80"/>
      <c r="B5" s="81"/>
      <c r="C5" s="81"/>
      <c r="D5" s="82"/>
      <c r="E5" s="83"/>
      <c r="F5" s="80"/>
      <c r="G5" s="80"/>
      <c r="H5" s="84"/>
      <c r="I5" s="84"/>
      <c r="J5" s="77"/>
      <c r="K5" s="75"/>
      <c r="L5" s="78"/>
    </row>
    <row r="6" spans="1:12" ht="15" thickBot="1" x14ac:dyDescent="0.4">
      <c r="A6" s="180" t="s">
        <v>113</v>
      </c>
      <c r="B6" s="18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82" t="s">
        <v>139</v>
      </c>
      <c r="B8" s="18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1644</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2</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20</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v>1</v>
      </c>
    </row>
    <row r="20" spans="1:2" ht="29" x14ac:dyDescent="0.35">
      <c r="A20" s="87" t="s">
        <v>174</v>
      </c>
      <c r="B20" s="107"/>
    </row>
    <row r="21" spans="1:2" ht="13" x14ac:dyDescent="0.3">
      <c r="A21" s="88"/>
      <c r="B21" s="88"/>
    </row>
    <row r="22" spans="1:2" ht="37.5" customHeight="1" x14ac:dyDescent="0.25">
      <c r="A22" s="184" t="s">
        <v>172</v>
      </c>
      <c r="B22" s="18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2023-10-11T16:55:48Z</dcterms:modified>
</cp:coreProperties>
</file>