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30" windowHeight="6705" tabRatio="68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Data'!$A$1:$F$2</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D33" i="6" l="1"/>
  <c r="F38" i="7"/>
  <c r="F37" i="7"/>
  <c r="F36" i="7"/>
  <c r="F35" i="7"/>
  <c r="F34" i="7"/>
  <c r="F33" i="7"/>
  <c r="F32" i="7"/>
  <c r="G32" i="6"/>
  <c r="G31" i="6"/>
  <c r="G30" i="6"/>
  <c r="G29" i="6"/>
  <c r="G28" i="6"/>
  <c r="G33" i="6" s="1"/>
  <c r="G27" i="6"/>
  <c r="G26" i="6"/>
  <c r="D32" i="6"/>
  <c r="D31" i="6"/>
  <c r="D30" i="6"/>
  <c r="D29" i="6"/>
  <c r="D28" i="6"/>
  <c r="D27" i="6"/>
  <c r="D26" i="6"/>
  <c r="D25" i="6"/>
  <c r="G24" i="6"/>
  <c r="D24" i="6"/>
  <c r="G23" i="6"/>
  <c r="D23" i="6"/>
  <c r="G22" i="6"/>
  <c r="D22" i="6"/>
  <c r="G21" i="6"/>
  <c r="D21" i="6"/>
  <c r="G20" i="6"/>
  <c r="D20" i="6"/>
  <c r="G19" i="6"/>
  <c r="D19" i="6"/>
  <c r="G18" i="6"/>
  <c r="G25" i="6" s="1"/>
  <c r="D18" i="6"/>
  <c r="G16" i="6"/>
  <c r="D16" i="6"/>
  <c r="G15" i="6"/>
  <c r="D15" i="6"/>
  <c r="G14" i="6"/>
  <c r="D14" i="6"/>
  <c r="G13" i="6"/>
  <c r="D13" i="6"/>
  <c r="G12" i="6"/>
  <c r="D12" i="6"/>
  <c r="G11" i="6"/>
  <c r="D11" i="6"/>
  <c r="D17" i="6" s="1"/>
  <c r="G10" i="6"/>
  <c r="G17" i="6" s="1"/>
  <c r="D10" i="6"/>
  <c r="F31" i="7" l="1"/>
  <c r="F30" i="7"/>
  <c r="F29" i="7"/>
  <c r="F28" i="7"/>
  <c r="F27" i="7"/>
  <c r="F26" i="7"/>
  <c r="F25" i="7"/>
  <c r="F18" i="7" l="1"/>
  <c r="F19" i="7"/>
  <c r="F20" i="7"/>
  <c r="F21" i="7"/>
  <c r="F22" i="7"/>
  <c r="F23" i="7"/>
  <c r="F24" i="7"/>
  <c r="B40" i="1" l="1"/>
  <c r="F11" i="7" l="1"/>
  <c r="F12" i="7"/>
  <c r="F13" i="7"/>
  <c r="F14" i="7"/>
  <c r="F15" i="7"/>
  <c r="F16" i="7"/>
  <c r="F17" i="7"/>
  <c r="E3" i="5" l="1"/>
  <c r="E3" i="4"/>
  <c r="E3" i="3"/>
  <c r="E3" i="2"/>
  <c r="F4" i="7" l="1"/>
  <c r="F2" i="7" s="1"/>
  <c r="F5" i="7"/>
  <c r="F6" i="7"/>
  <c r="F7" i="7"/>
  <c r="F8" i="7"/>
  <c r="F9" i="7"/>
  <c r="F10" i="7"/>
  <c r="F3" i="7" l="1"/>
  <c r="C3" i="1" l="1"/>
  <c r="C3" i="4" s="1"/>
  <c r="B3" i="1"/>
  <c r="B3" i="5" s="1"/>
  <c r="C3" i="3" l="1"/>
  <c r="C3" i="5"/>
  <c r="B3" i="2"/>
  <c r="B3" i="3"/>
  <c r="C3" i="2"/>
  <c r="B3" i="4"/>
  <c r="A3" i="2" l="1"/>
  <c r="A3" i="3"/>
  <c r="E4" i="1" l="1"/>
  <c r="E4" i="2" l="1"/>
  <c r="E4" i="3"/>
  <c r="E4" i="4"/>
  <c r="A3" i="6" l="1"/>
  <c r="E4" i="5" l="1"/>
  <c r="A3" i="5" l="1"/>
  <c r="A3" i="4"/>
</calcChain>
</file>

<file path=xl/sharedStrings.xml><?xml version="1.0" encoding="utf-8"?>
<sst xmlns="http://schemas.openxmlformats.org/spreadsheetml/2006/main" count="290" uniqueCount="195">
  <si>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</si>
  <si>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</si>
  <si>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</si>
  <si>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</si>
  <si>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</si>
  <si>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</si>
  <si>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</si>
  <si>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</si>
  <si>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</si>
  <si>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</si>
  <si>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</si>
  <si>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</si>
  <si>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</si>
  <si>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</si>
  <si>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</si>
  <si>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</si>
  <si>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</si>
  <si>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</si>
  <si>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</si>
  <si>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</si>
  <si>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</si>
  <si>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</si>
  <si>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</si>
  <si>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</si>
  <si>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</si>
  <si>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</si>
  <si>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</si>
  <si>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</si>
  <si>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</si>
  <si>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</si>
  <si>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</si>
  <si>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</si>
  <si>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</si>
  <si>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</si>
  <si>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</si>
  <si>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</si>
  <si>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</si>
  <si>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</si>
  <si>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</si>
  <si>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</si>
  <si>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</si>
  <si>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</si>
  <si>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</si>
  <si>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</si>
  <si>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</si>
  <si>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</si>
  <si>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</si>
  <si>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</si>
  <si>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</si>
  <si>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</si>
  <si>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</si>
  <si>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</si>
  <si>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</si>
  <si>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</si>
  <si>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</si>
  <si>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</si>
  <si>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</si>
  <si>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</si>
  <si>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</si>
  <si>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</si>
  <si>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</si>
  <si>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</si>
  <si>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</si>
  <si>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</si>
  <si>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</si>
  <si>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</si>
  <si>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</si>
  <si>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</si>
  <si>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</si>
  <si>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</si>
  <si>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</si>
  <si>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</si>
  <si>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</si>
  <si>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</si>
  <si>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</si>
  <si>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</si>
  <si>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</si>
  <si>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</si>
  <si>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</si>
  <si>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</si>
  <si>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</si>
  <si>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</si>
  <si>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</si>
  <si>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</si>
  <si>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</si>
  <si>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</si>
  <si>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</si>
  <si>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</si>
  <si>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</si>
  <si>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</si>
  <si>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</si>
  <si>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</si>
  <si>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</si>
  <si>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</si>
  <si>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</si>
  <si>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</si>
  <si>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</si>
  <si>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</si>
  <si>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</si>
  <si>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</si>
  <si>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</si>
  <si>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</si>
  <si>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</si>
  <si>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</si>
  <si>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</si>
  <si>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</si>
  <si>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</si>
  <si>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</si>
  <si>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</si>
  <si>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</si>
  <si>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</si>
  <si>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</si>
  <si>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</si>
  <si>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</si>
  <si>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</si>
  <si>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</si>
  <si>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</si>
  <si>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</si>
  <si>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</si>
  <si>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</si>
  <si>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</si>
  <si>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</si>
  <si>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</si>
  <si>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</si>
  <si>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</si>
  <si>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</si>
  <si>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</si>
  <si>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</si>
  <si>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</si>
  <si>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</si>
  <si>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</si>
  <si>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</si>
  <si>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</si>
  <si>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</si>
  <si>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</si>
  <si>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</si>
  <si>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</si>
  <si>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</si>
  <si>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</si>
  <si>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</si>
  <si>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</si>
  <si>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</si>
  <si>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</si>
  <si>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</si>
  <si>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</si>
  <si>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</si>
  <si>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</si>
  <si>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</si>
  <si>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</si>
  <si>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</si>
  <si>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</si>
  <si>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</si>
  <si>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</si>
  <si>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</si>
  <si>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</si>
  <si>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</si>
  <si>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</si>
  <si>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</si>
  <si>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</si>
  <si>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</si>
  <si>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</si>
  <si>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</si>
  <si>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</si>
  <si>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</si>
  <si>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</si>
  <si>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</si>
  <si>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</si>
  <si>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</si>
  <si>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</si>
  <si>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</si>
  <si>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SARATOGA SPRINGS</t>
  </si>
  <si>
    <t>Sun Jan 17</t>
  </si>
  <si>
    <t>Mon Jan 18</t>
  </si>
  <si>
    <t>Tue Jan 19</t>
  </si>
  <si>
    <t>Wed Jan 20</t>
  </si>
  <si>
    <t>Thu Jan 21</t>
  </si>
  <si>
    <t>Fri Jan 22</t>
  </si>
  <si>
    <t xml:space="preserve">Sat Jan 23 </t>
  </si>
  <si>
    <t>Sun Jan 24</t>
  </si>
  <si>
    <t>Mon Jan 25</t>
  </si>
  <si>
    <t>Tue Jan 26</t>
  </si>
  <si>
    <t>Wed Jan 27</t>
  </si>
  <si>
    <t>Thu Jan 28</t>
  </si>
  <si>
    <t>Fri Jan 29</t>
  </si>
  <si>
    <t>Sat Jan 30</t>
  </si>
  <si>
    <t>-</t>
  </si>
  <si>
    <t>Various, Customer, Foreign, Operations, Outages.</t>
  </si>
  <si>
    <t>0.00 weeks</t>
  </si>
  <si>
    <t>Sun Jan 31</t>
  </si>
  <si>
    <t>Mon Feb 1</t>
  </si>
  <si>
    <t>Tue Feb 2</t>
  </si>
  <si>
    <t>Wed Feb 3</t>
  </si>
  <si>
    <t>Thu Feb 4</t>
  </si>
  <si>
    <t>Fri Feb 5</t>
  </si>
  <si>
    <t>Sat Feb 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</si>
</sst>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3"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amily val="2"/>
    </font>
    <font>
      <sz val="11"/>
      <color rgb="FF000000"/>
      <name val="Calibri"/>
      <family val="2"/>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5">
    <xf numFmtId="0" fontId="0" fillId="0" borderId="0"/>
    <xf numFmtId="0" fontId="2" fillId="0" borderId="0"/>
    <xf numFmtId="44" fontId="11" fillId="0" borderId="0" applyFont="0" applyFill="0" applyBorder="0" applyAlignment="0" applyProtection="0"/>
    <xf numFmtId="0" fontId="17" fillId="0" borderId="0"/>
    <xf numFmtId="0" fontId="21" fillId="0" borderId="0"/>
  </cellStyleXfs>
  <cellXfs count="20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0" fontId="20" fillId="0" borderId="0" xfId="0" applyFont="1" applyAlignment="1">
      <alignment vertical="center"/>
    </xf>
    <xf numFmtId="0" fontId="0" fillId="0" borderId="30"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14"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14" fontId="0" fillId="0" borderId="0" xfId="0" applyNumberFormat="1"/>
    <xf numFmtId="4" fontId="0" fillId="0" borderId="2" xfId="0" applyNumberFormat="1" applyFill="1" applyBorder="1" applyAlignment="1">
      <alignment horizont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14" fontId="22" fillId="0" borderId="0" xfId="0" applyNumberFormat="1" applyFont="1" applyAlignment="1">
      <alignment horizontal="right" vertical="center"/>
    </xf>
    <xf numFmtId="165" fontId="16" fillId="0" borderId="0" xfId="0" applyNumberFormat="1" applyFont="1" applyFill="1" applyBorder="1"/>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14" fontId="22" fillId="0" borderId="0" xfId="0" applyNumberFormat="1" applyFont="1" applyAlignment="1">
      <alignment vertical="center"/>
    </xf>
    <xf numFmtId="1" fontId="0" fillId="0" borderId="0" xfId="0" applyNumberFormat="1" applyBorder="1"/>
    <xf numFmtId="0" fontId="22" fillId="0" borderId="0" xfId="0" applyFont="1" applyBorder="1" applyAlignment="1">
      <alignment horizontal="right" vertical="center"/>
    </xf>
    <xf numFmtId="0" fontId="22" fillId="0" borderId="0" xfId="0" applyFont="1" applyFill="1" applyBorder="1" applyAlignment="1">
      <alignment horizontal="right" vertical="center"/>
    </xf>
    <xf numFmtId="1" fontId="22" fillId="0" borderId="0" xfId="0" applyNumberFormat="1" applyFont="1" applyFill="1" applyBorder="1" applyAlignment="1">
      <alignment horizontal="right" vertical="center"/>
    </xf>
    <xf numFmtId="0" fontId="22" fillId="0" borderId="0" xfId="0" applyFont="1" applyBorder="1" applyAlignment="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9"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5">
    <cellStyle name="Currency" xfId="2" builtinId="4"/>
    <cellStyle name="Normal" xfId="0" builtinId="0"/>
    <cellStyle name="Normal 2" xfId="3"/>
    <cellStyle name="Normal 3"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Data'!$A$18:$A$38</c:f>
              <c:numCache>
                <c:formatCode>m/d/yyyy</c:formatCode>
                <c:ptCount val="21"/>
                <c:pt idx="0">
                  <c:v>42386</c:v>
                </c:pt>
                <c:pt idx="1">
                  <c:v>42387</c:v>
                </c:pt>
                <c:pt idx="2">
                  <c:v>42388</c:v>
                </c:pt>
                <c:pt idx="3">
                  <c:v>42389</c:v>
                </c:pt>
                <c:pt idx="4">
                  <c:v>42390</c:v>
                </c:pt>
                <c:pt idx="5">
                  <c:v>42391</c:v>
                </c:pt>
                <c:pt idx="6">
                  <c:v>42392</c:v>
                </c:pt>
                <c:pt idx="7">
                  <c:v>42393</c:v>
                </c:pt>
                <c:pt idx="8">
                  <c:v>42394</c:v>
                </c:pt>
                <c:pt idx="9">
                  <c:v>42395</c:v>
                </c:pt>
                <c:pt idx="10">
                  <c:v>42396</c:v>
                </c:pt>
                <c:pt idx="11">
                  <c:v>42397</c:v>
                </c:pt>
                <c:pt idx="12">
                  <c:v>42398</c:v>
                </c:pt>
                <c:pt idx="13">
                  <c:v>42399</c:v>
                </c:pt>
                <c:pt idx="14">
                  <c:v>42400</c:v>
                </c:pt>
                <c:pt idx="15">
                  <c:v>42401</c:v>
                </c:pt>
                <c:pt idx="16">
                  <c:v>42402</c:v>
                </c:pt>
                <c:pt idx="17">
                  <c:v>42403</c:v>
                </c:pt>
                <c:pt idx="18">
                  <c:v>42404</c:v>
                </c:pt>
                <c:pt idx="19">
                  <c:v>42405</c:v>
                </c:pt>
                <c:pt idx="20">
                  <c:v>42406</c:v>
                </c:pt>
              </c:numCache>
            </c:numRef>
          </c:cat>
          <c:val>
            <c:numRef>
              <c:f>'RCPE Chart Data'!$B$18:$B$38</c:f>
              <c:numCache>
                <c:formatCode>General</c:formatCode>
                <c:ptCount val="21"/>
                <c:pt idx="0">
                  <c:v>4</c:v>
                </c:pt>
                <c:pt idx="1">
                  <c:v>6</c:v>
                </c:pt>
                <c:pt idx="2">
                  <c:v>2</c:v>
                </c:pt>
                <c:pt idx="3">
                  <c:v>2</c:v>
                </c:pt>
                <c:pt idx="4">
                  <c:v>2</c:v>
                </c:pt>
                <c:pt idx="5">
                  <c:v>4</c:v>
                </c:pt>
                <c:pt idx="6">
                  <c:v>5</c:v>
                </c:pt>
                <c:pt idx="7">
                  <c:v>5</c:v>
                </c:pt>
                <c:pt idx="8">
                  <c:v>8</c:v>
                </c:pt>
                <c:pt idx="9">
                  <c:v>10</c:v>
                </c:pt>
                <c:pt idx="10">
                  <c:v>6</c:v>
                </c:pt>
                <c:pt idx="11">
                  <c:v>7</c:v>
                </c:pt>
                <c:pt idx="12">
                  <c:v>4</c:v>
                </c:pt>
                <c:pt idx="13">
                  <c:v>3</c:v>
                </c:pt>
                <c:pt idx="14">
                  <c:v>2</c:v>
                </c:pt>
                <c:pt idx="15">
                  <c:v>2</c:v>
                </c:pt>
                <c:pt idx="16">
                  <c:v>2</c:v>
                </c:pt>
                <c:pt idx="17">
                  <c:v>2</c:v>
                </c:pt>
                <c:pt idx="18">
                  <c:v>2</c:v>
                </c:pt>
                <c:pt idx="19">
                  <c:v>4</c:v>
                </c:pt>
                <c:pt idx="20">
                  <c:v>2</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Data'!$A$18:$A$38</c:f>
              <c:numCache>
                <c:formatCode>m/d/yyyy</c:formatCode>
                <c:ptCount val="21"/>
                <c:pt idx="0">
                  <c:v>42386</c:v>
                </c:pt>
                <c:pt idx="1">
                  <c:v>42387</c:v>
                </c:pt>
                <c:pt idx="2">
                  <c:v>42388</c:v>
                </c:pt>
                <c:pt idx="3">
                  <c:v>42389</c:v>
                </c:pt>
                <c:pt idx="4">
                  <c:v>42390</c:v>
                </c:pt>
                <c:pt idx="5">
                  <c:v>42391</c:v>
                </c:pt>
                <c:pt idx="6">
                  <c:v>42392</c:v>
                </c:pt>
                <c:pt idx="7">
                  <c:v>42393</c:v>
                </c:pt>
                <c:pt idx="8">
                  <c:v>42394</c:v>
                </c:pt>
                <c:pt idx="9">
                  <c:v>42395</c:v>
                </c:pt>
                <c:pt idx="10">
                  <c:v>42396</c:v>
                </c:pt>
                <c:pt idx="11">
                  <c:v>42397</c:v>
                </c:pt>
                <c:pt idx="12">
                  <c:v>42398</c:v>
                </c:pt>
                <c:pt idx="13">
                  <c:v>42399</c:v>
                </c:pt>
                <c:pt idx="14">
                  <c:v>42400</c:v>
                </c:pt>
                <c:pt idx="15">
                  <c:v>42401</c:v>
                </c:pt>
                <c:pt idx="16">
                  <c:v>42402</c:v>
                </c:pt>
                <c:pt idx="17">
                  <c:v>42403</c:v>
                </c:pt>
                <c:pt idx="18">
                  <c:v>42404</c:v>
                </c:pt>
                <c:pt idx="19">
                  <c:v>42405</c:v>
                </c:pt>
                <c:pt idx="20">
                  <c:v>42406</c:v>
                </c:pt>
              </c:numCache>
            </c:numRef>
          </c:cat>
          <c:val>
            <c:numRef>
              <c:f>'RCPE Chart Data'!$C$18:$C$38</c:f>
              <c:numCache>
                <c:formatCode>0</c:formatCode>
                <c:ptCount val="21"/>
                <c:pt idx="0">
                  <c:v>2.6</c:v>
                </c:pt>
                <c:pt idx="1">
                  <c:v>4.0999999999999996</c:v>
                </c:pt>
                <c:pt idx="2">
                  <c:v>5.5</c:v>
                </c:pt>
                <c:pt idx="3">
                  <c:v>3.8</c:v>
                </c:pt>
                <c:pt idx="4">
                  <c:v>6.6</c:v>
                </c:pt>
                <c:pt idx="5">
                  <c:v>4.3</c:v>
                </c:pt>
                <c:pt idx="6">
                  <c:v>5.7</c:v>
                </c:pt>
                <c:pt idx="7">
                  <c:v>4.2</c:v>
                </c:pt>
                <c:pt idx="8">
                  <c:v>5.7</c:v>
                </c:pt>
                <c:pt idx="9">
                  <c:v>5.7</c:v>
                </c:pt>
                <c:pt idx="10">
                  <c:v>5.4</c:v>
                </c:pt>
                <c:pt idx="11">
                  <c:v>5.0999999999999996</c:v>
                </c:pt>
                <c:pt idx="12">
                  <c:v>5.0999999999999996</c:v>
                </c:pt>
                <c:pt idx="13">
                  <c:v>1</c:v>
                </c:pt>
                <c:pt idx="14">
                  <c:v>2.2999999999999998</c:v>
                </c:pt>
                <c:pt idx="15">
                  <c:v>5.2</c:v>
                </c:pt>
                <c:pt idx="16">
                  <c:v>11</c:v>
                </c:pt>
                <c:pt idx="17">
                  <c:v>8.4</c:v>
                </c:pt>
                <c:pt idx="18">
                  <c:v>11.3</c:v>
                </c:pt>
                <c:pt idx="19">
                  <c:v>5.7</c:v>
                </c:pt>
                <c:pt idx="20">
                  <c:v>8.5</c:v>
                </c:pt>
              </c:numCache>
            </c:numRef>
          </c:val>
        </c:ser>
        <c:dLbls>
          <c:showLegendKey val="0"/>
          <c:showVal val="0"/>
          <c:showCatName val="0"/>
          <c:showSerName val="0"/>
          <c:showPercent val="0"/>
          <c:showBubbleSize val="0"/>
        </c:dLbls>
        <c:gapWidth val="150"/>
        <c:axId val="119616000"/>
        <c:axId val="70014592"/>
      </c:barChart>
      <c:dateAx>
        <c:axId val="119616000"/>
        <c:scaling>
          <c:orientation val="minMax"/>
        </c:scaling>
        <c:delete val="0"/>
        <c:axPos val="b"/>
        <c:numFmt formatCode="m/d;@" sourceLinked="0"/>
        <c:majorTickMark val="out"/>
        <c:minorTickMark val="none"/>
        <c:tickLblPos val="nextTo"/>
        <c:txPr>
          <a:bodyPr rot="-5400000" vert="horz"/>
          <a:lstStyle/>
          <a:p>
            <a:pPr>
              <a:defRPr/>
            </a:pPr>
            <a:endParaRPr lang="en-US"/>
          </a:p>
        </c:txPr>
        <c:crossAx val="70014592"/>
        <c:crosses val="autoZero"/>
        <c:auto val="1"/>
        <c:lblOffset val="100"/>
        <c:baseTimeUnit val="days"/>
        <c:majorUnit val="1"/>
        <c:majorTimeUnit val="days"/>
        <c:minorUnit val="1"/>
        <c:minorTimeUnit val="days"/>
      </c:dateAx>
      <c:valAx>
        <c:axId val="70014592"/>
        <c:scaling>
          <c:orientation val="minMax"/>
        </c:scaling>
        <c:delete val="0"/>
        <c:axPos val="l"/>
        <c:majorGridlines/>
        <c:numFmt formatCode="0" sourceLinked="0"/>
        <c:majorTickMark val="out"/>
        <c:minorTickMark val="none"/>
        <c:tickLblPos val="nextTo"/>
        <c:crossAx val="119616000"/>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90" zoomScaleNormal="90"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80" t="s">
        <v>151</v>
      </c>
      <c r="B1" s="181"/>
      <c r="C1" s="181"/>
      <c r="D1" s="181"/>
      <c r="E1" s="181"/>
      <c r="F1" s="182"/>
    </row>
    <row r="2" spans="1:8" ht="14.25" customHeight="1" thickBot="1" x14ac:dyDescent="0.3">
      <c r="A2" s="75"/>
      <c r="B2" s="76"/>
      <c r="C2" s="76"/>
      <c r="D2" s="76"/>
      <c r="E2" s="76"/>
      <c r="F2" s="77"/>
    </row>
    <row r="3" spans="1:8" ht="15" customHeight="1" x14ac:dyDescent="0.25">
      <c r="A3" s="174" t="s">
        <v>169</v>
      </c>
      <c r="B3" s="183" t="str">
        <f>"Year: "&amp;YEAR(E3)</f>
        <v>Year: 2016</v>
      </c>
      <c r="C3" s="183" t="str">
        <f>"Reporting Week: "&amp;WEEKNUM(E3,1)</f>
        <v>Reporting Week: 6</v>
      </c>
      <c r="D3" s="55" t="s">
        <v>96</v>
      </c>
      <c r="E3" s="51">
        <v>42400</v>
      </c>
    </row>
    <row r="4" spans="1:8" ht="15.75" thickBot="1" x14ac:dyDescent="0.3">
      <c r="A4" s="175"/>
      <c r="B4" s="184"/>
      <c r="C4" s="184"/>
      <c r="D4" s="54" t="s">
        <v>107</v>
      </c>
      <c r="E4" s="52">
        <f>E3+6</f>
        <v>42406</v>
      </c>
    </row>
    <row r="5" spans="1:8" ht="41.25" customHeight="1" thickBot="1" x14ac:dyDescent="0.3">
      <c r="A5" s="176" t="s">
        <v>114</v>
      </c>
      <c r="B5" s="178"/>
      <c r="C5" s="46"/>
      <c r="D5" s="32"/>
      <c r="E5" s="3"/>
      <c r="F5" s="32"/>
      <c r="G5" s="3"/>
    </row>
    <row r="6" spans="1:8" ht="15.75" customHeight="1" x14ac:dyDescent="0.25">
      <c r="A6" s="48" t="s">
        <v>0</v>
      </c>
      <c r="B6" s="130">
        <v>32.929000000000002</v>
      </c>
      <c r="C6" s="43"/>
      <c r="D6" s="43"/>
      <c r="E6" s="3"/>
      <c r="F6" s="31"/>
      <c r="G6" s="3"/>
    </row>
    <row r="7" spans="1:8" x14ac:dyDescent="0.25">
      <c r="A7" s="49" t="s">
        <v>5</v>
      </c>
      <c r="B7" s="131">
        <v>27.568999999999999</v>
      </c>
      <c r="C7" s="43"/>
      <c r="D7" s="43"/>
      <c r="E7" s="3"/>
      <c r="F7" s="31"/>
      <c r="G7" s="3"/>
    </row>
    <row r="8" spans="1:8" x14ac:dyDescent="0.25">
      <c r="A8" s="49" t="s">
        <v>4</v>
      </c>
      <c r="B8" s="131">
        <v>26.02</v>
      </c>
      <c r="C8" s="43"/>
      <c r="D8" s="43"/>
      <c r="E8" s="3"/>
      <c r="F8" s="31"/>
      <c r="G8" s="3"/>
    </row>
    <row r="9" spans="1:8" x14ac:dyDescent="0.25">
      <c r="A9" s="49" t="s">
        <v>3</v>
      </c>
      <c r="B9" s="131">
        <v>23.97</v>
      </c>
      <c r="C9" s="43"/>
      <c r="D9" s="43"/>
      <c r="E9" s="3"/>
      <c r="F9" s="31"/>
      <c r="G9" s="3"/>
    </row>
    <row r="10" spans="1:8" x14ac:dyDescent="0.25">
      <c r="A10" s="49" t="s">
        <v>2</v>
      </c>
      <c r="B10" s="131">
        <v>26.05</v>
      </c>
      <c r="C10" s="43"/>
      <c r="D10" s="43"/>
      <c r="E10" s="3"/>
      <c r="F10" s="31"/>
      <c r="G10" s="3"/>
    </row>
    <row r="11" spans="1:8" x14ac:dyDescent="0.25">
      <c r="A11" s="49" t="s">
        <v>1</v>
      </c>
      <c r="B11" s="131">
        <v>26.02</v>
      </c>
      <c r="C11" s="43"/>
      <c r="D11" s="43"/>
      <c r="E11" s="3"/>
      <c r="F11" s="31"/>
      <c r="G11" s="3"/>
    </row>
    <row r="12" spans="1:8" x14ac:dyDescent="0.25">
      <c r="A12" s="49" t="s">
        <v>6</v>
      </c>
      <c r="B12" s="131">
        <v>22.88</v>
      </c>
      <c r="C12" s="43"/>
      <c r="D12" s="43"/>
      <c r="E12" s="3"/>
      <c r="F12" s="31"/>
      <c r="G12" s="3"/>
    </row>
    <row r="13" spans="1:8" x14ac:dyDescent="0.25">
      <c r="A13" s="49" t="s">
        <v>7</v>
      </c>
      <c r="B13" s="131">
        <v>25.905000000000001</v>
      </c>
      <c r="C13" s="43"/>
      <c r="D13" s="43"/>
      <c r="E13" s="3"/>
      <c r="F13" s="31"/>
      <c r="G13" s="3"/>
    </row>
    <row r="14" spans="1:8" ht="15.75" thickBot="1" x14ac:dyDescent="0.3">
      <c r="A14" s="3"/>
      <c r="B14" s="57"/>
      <c r="C14" s="3"/>
      <c r="D14" s="3"/>
      <c r="E14" s="3"/>
      <c r="F14" s="31"/>
      <c r="G14" s="3"/>
    </row>
    <row r="15" spans="1:8" ht="15.75" thickBot="1" x14ac:dyDescent="0.3">
      <c r="A15" s="176" t="s">
        <v>102</v>
      </c>
      <c r="B15" s="177"/>
      <c r="C15" s="38"/>
      <c r="D15" s="27"/>
      <c r="G15" s="3"/>
    </row>
    <row r="16" spans="1:8" ht="39" customHeight="1" thickBot="1" x14ac:dyDescent="0.3">
      <c r="A16" s="185"/>
      <c r="B16" s="186"/>
      <c r="C16" s="44"/>
      <c r="D16" s="37"/>
      <c r="H16" s="1"/>
    </row>
    <row r="17" spans="1:13" ht="17.25" customHeight="1" x14ac:dyDescent="0.25">
      <c r="A17" s="56" t="s">
        <v>103</v>
      </c>
      <c r="B17" s="73">
        <v>17.841325301271407</v>
      </c>
      <c r="C17" s="41"/>
      <c r="D17" s="41"/>
    </row>
    <row r="18" spans="1:13" ht="21" customHeight="1" thickBot="1" x14ac:dyDescent="0.3">
      <c r="A18" s="40"/>
      <c r="B18" s="40"/>
      <c r="C18" s="41"/>
      <c r="D18" s="41"/>
    </row>
    <row r="19" spans="1:13" ht="49.5" customHeight="1" thickBot="1" x14ac:dyDescent="0.3">
      <c r="A19" s="176" t="s">
        <v>115</v>
      </c>
      <c r="B19" s="177"/>
      <c r="C19" s="44"/>
      <c r="D19" s="37"/>
    </row>
    <row r="20" spans="1:13" x14ac:dyDescent="0.25">
      <c r="A20" s="30" t="s">
        <v>140</v>
      </c>
      <c r="B20" s="87">
        <v>6.9023806146572095</v>
      </c>
      <c r="C20" s="41"/>
      <c r="D20" s="41"/>
    </row>
    <row r="21" spans="1:13" x14ac:dyDescent="0.25">
      <c r="A21" s="50" t="s">
        <v>141</v>
      </c>
      <c r="B21" s="87">
        <v>15.432430914682781</v>
      </c>
      <c r="C21" s="41"/>
      <c r="D21" s="41"/>
    </row>
    <row r="22" spans="1:13" x14ac:dyDescent="0.25">
      <c r="A22" s="50" t="s">
        <v>142</v>
      </c>
      <c r="B22" s="87">
        <v>14.346867731721359</v>
      </c>
      <c r="C22" s="41"/>
      <c r="D22" s="41"/>
    </row>
    <row r="23" spans="1:13" x14ac:dyDescent="0.25">
      <c r="A23" s="50" t="s">
        <v>143</v>
      </c>
      <c r="B23" s="87">
        <v>9.4708140569395063</v>
      </c>
      <c r="C23" s="41"/>
      <c r="D23" s="41"/>
    </row>
    <row r="24" spans="1:13" x14ac:dyDescent="0.25">
      <c r="A24" s="50" t="s">
        <v>144</v>
      </c>
      <c r="B24" s="87">
        <v>34.560834043762412</v>
      </c>
      <c r="C24" s="41"/>
      <c r="D24" s="41"/>
    </row>
    <row r="25" spans="1:13" x14ac:dyDescent="0.25">
      <c r="A25" s="50" t="s">
        <v>145</v>
      </c>
      <c r="B25" s="74">
        <v>21.927156072644713</v>
      </c>
      <c r="C25" s="41"/>
      <c r="D25" s="41"/>
    </row>
    <row r="26" spans="1:13" x14ac:dyDescent="0.25">
      <c r="A26" s="50" t="s">
        <v>146</v>
      </c>
      <c r="B26" s="87">
        <v>23.7075149219467</v>
      </c>
      <c r="C26" s="41"/>
      <c r="D26" s="41"/>
    </row>
    <row r="27" spans="1:13" x14ac:dyDescent="0.25">
      <c r="A27" s="50" t="s">
        <v>147</v>
      </c>
      <c r="B27" s="87">
        <v>17.708613226766982</v>
      </c>
      <c r="C27" s="41"/>
      <c r="D27" s="41"/>
      <c r="L27" s="5"/>
      <c r="M27" s="5"/>
    </row>
    <row r="28" spans="1:13" x14ac:dyDescent="0.25">
      <c r="A28" s="133" t="s">
        <v>170</v>
      </c>
      <c r="B28" s="87">
        <v>14.29346366939145</v>
      </c>
      <c r="C28" s="41"/>
      <c r="D28" s="41"/>
      <c r="L28" s="1"/>
      <c r="M28" s="1"/>
    </row>
    <row r="29" spans="1:13" x14ac:dyDescent="0.25">
      <c r="A29" s="50" t="s">
        <v>148</v>
      </c>
      <c r="B29" s="87">
        <v>25.181811494419424</v>
      </c>
      <c r="C29" s="41"/>
      <c r="D29" s="41"/>
    </row>
    <row r="30" spans="1:13" ht="30.75" customHeight="1" thickBot="1" x14ac:dyDescent="0.3"/>
    <row r="31" spans="1:13" ht="45" customHeight="1" thickBot="1" x14ac:dyDescent="0.3">
      <c r="A31" s="176" t="s">
        <v>167</v>
      </c>
      <c r="B31" s="177"/>
      <c r="C31" s="46"/>
      <c r="D31" s="32"/>
    </row>
    <row r="32" spans="1:13" x14ac:dyDescent="0.25">
      <c r="A32" s="4" t="s">
        <v>8</v>
      </c>
      <c r="B32" s="84">
        <v>1117</v>
      </c>
      <c r="C32" s="31"/>
      <c r="D32" s="31"/>
    </row>
    <row r="33" spans="1:9" x14ac:dyDescent="0.25">
      <c r="A33" s="2" t="s">
        <v>9</v>
      </c>
      <c r="B33" s="61">
        <v>12556</v>
      </c>
      <c r="C33" s="31"/>
      <c r="D33" s="31"/>
    </row>
    <row r="34" spans="1:9" x14ac:dyDescent="0.25">
      <c r="A34" s="2" t="s">
        <v>10</v>
      </c>
      <c r="B34" s="61">
        <v>2386</v>
      </c>
      <c r="C34" s="31"/>
      <c r="D34" s="31"/>
    </row>
    <row r="35" spans="1:9" x14ac:dyDescent="0.25">
      <c r="A35" s="2" t="s">
        <v>0</v>
      </c>
      <c r="B35" s="61">
        <v>528</v>
      </c>
      <c r="C35" s="31"/>
      <c r="D35" s="31"/>
      <c r="G35" s="5"/>
    </row>
    <row r="36" spans="1:9" x14ac:dyDescent="0.25">
      <c r="A36" s="2" t="s">
        <v>11</v>
      </c>
      <c r="B36" s="61">
        <v>756</v>
      </c>
      <c r="C36" s="31"/>
      <c r="D36" s="31"/>
      <c r="G36" s="1"/>
    </row>
    <row r="37" spans="1:9" x14ac:dyDescent="0.25">
      <c r="A37" s="2" t="s">
        <v>19</v>
      </c>
      <c r="B37" s="61">
        <v>483</v>
      </c>
      <c r="C37" s="31"/>
      <c r="D37" s="31"/>
    </row>
    <row r="38" spans="1:9" x14ac:dyDescent="0.25">
      <c r="A38" s="2" t="s">
        <v>12</v>
      </c>
      <c r="B38" s="61">
        <v>8094</v>
      </c>
      <c r="C38" s="31"/>
      <c r="D38" s="31"/>
    </row>
    <row r="39" spans="1:9" x14ac:dyDescent="0.25">
      <c r="A39" s="2" t="s">
        <v>13</v>
      </c>
      <c r="B39" s="61">
        <v>918</v>
      </c>
      <c r="C39" s="31"/>
      <c r="D39" s="31"/>
    </row>
    <row r="40" spans="1:9" x14ac:dyDescent="0.25">
      <c r="A40" s="2" t="s">
        <v>14</v>
      </c>
      <c r="B40" s="61">
        <f>SUM(B32:B39)</f>
        <v>26838</v>
      </c>
      <c r="C40" s="31"/>
      <c r="D40" s="31"/>
    </row>
    <row r="41" spans="1:9" ht="25.5" customHeight="1" thickBot="1" x14ac:dyDescent="0.3">
      <c r="I41" s="137"/>
    </row>
    <row r="42" spans="1:9" ht="44.25" customHeight="1" thickBot="1" x14ac:dyDescent="0.3">
      <c r="A42" s="176" t="s">
        <v>104</v>
      </c>
      <c r="B42" s="177"/>
      <c r="C42" s="38"/>
      <c r="D42" s="27"/>
      <c r="I42" s="137"/>
    </row>
    <row r="43" spans="1:9" x14ac:dyDescent="0.25">
      <c r="A43" s="4" t="s">
        <v>15</v>
      </c>
      <c r="B43" s="90">
        <v>35.79</v>
      </c>
      <c r="C43" s="41"/>
      <c r="D43" s="41"/>
    </row>
    <row r="44" spans="1:9" x14ac:dyDescent="0.25">
      <c r="A44" s="2" t="s">
        <v>16</v>
      </c>
      <c r="B44" s="140" t="s">
        <v>185</v>
      </c>
      <c r="C44" s="41"/>
      <c r="D44" s="41"/>
    </row>
    <row r="45" spans="1:9" x14ac:dyDescent="0.25">
      <c r="A45" s="2" t="s">
        <v>17</v>
      </c>
      <c r="B45" s="140" t="s">
        <v>185</v>
      </c>
      <c r="C45" s="41"/>
      <c r="D45" s="41"/>
    </row>
    <row r="46" spans="1:9" x14ac:dyDescent="0.25">
      <c r="A46" s="2" t="s">
        <v>25</v>
      </c>
      <c r="B46" s="136">
        <v>7.2080000000000002</v>
      </c>
      <c r="C46" s="41"/>
      <c r="D46" s="41"/>
    </row>
    <row r="47" spans="1:9" x14ac:dyDescent="0.25">
      <c r="A47" s="2" t="s">
        <v>18</v>
      </c>
      <c r="B47" s="136">
        <v>17.946999999999999</v>
      </c>
      <c r="C47" s="41"/>
      <c r="D47" s="41"/>
    </row>
    <row r="48" spans="1:9" x14ac:dyDescent="0.25">
      <c r="A48" s="2" t="s">
        <v>98</v>
      </c>
      <c r="B48" s="90">
        <v>19.166599999999999</v>
      </c>
      <c r="C48" s="41"/>
      <c r="D48" s="41"/>
    </row>
    <row r="49" spans="1:8" ht="24.75" customHeight="1" thickBot="1" x14ac:dyDescent="0.3"/>
    <row r="50" spans="1:8" ht="57" customHeight="1" thickBot="1" x14ac:dyDescent="0.3">
      <c r="A50" s="176" t="s">
        <v>105</v>
      </c>
      <c r="B50" s="179"/>
      <c r="C50" s="179"/>
      <c r="D50" s="179"/>
      <c r="E50" s="179"/>
      <c r="F50" s="179"/>
      <c r="G50" s="179"/>
      <c r="H50" s="177"/>
    </row>
    <row r="51" spans="1:8" ht="15.75" thickBot="1" x14ac:dyDescent="0.3">
      <c r="A51" s="113" t="s">
        <v>99</v>
      </c>
      <c r="B51" s="110" t="s">
        <v>116</v>
      </c>
      <c r="C51" s="112"/>
      <c r="D51" s="112"/>
      <c r="E51" s="112"/>
      <c r="F51" s="112"/>
      <c r="G51" s="112"/>
      <c r="H51" s="111"/>
    </row>
    <row r="52" spans="1:8" ht="15.75" thickBot="1" x14ac:dyDescent="0.3">
      <c r="A52" s="114"/>
      <c r="B52" s="113" t="s">
        <v>21</v>
      </c>
      <c r="C52" s="116" t="s">
        <v>23</v>
      </c>
      <c r="D52" s="116" t="s">
        <v>22</v>
      </c>
      <c r="E52" s="116" t="s">
        <v>106</v>
      </c>
      <c r="F52" s="118" t="s">
        <v>13</v>
      </c>
      <c r="G52" s="119"/>
      <c r="H52" s="120" t="s">
        <v>14</v>
      </c>
    </row>
    <row r="53" spans="1:8" ht="15.75" thickBot="1" x14ac:dyDescent="0.3">
      <c r="A53" s="115"/>
      <c r="B53" s="115"/>
      <c r="C53" s="117"/>
      <c r="D53" s="117"/>
      <c r="E53" s="117"/>
      <c r="F53" s="79" t="s">
        <v>138</v>
      </c>
      <c r="G53" s="123" t="s">
        <v>139</v>
      </c>
      <c r="H53" s="121"/>
    </row>
    <row r="54" spans="1:8" x14ac:dyDescent="0.25">
      <c r="A54" s="48" t="s">
        <v>0</v>
      </c>
      <c r="B54" s="143">
        <v>0</v>
      </c>
      <c r="C54" s="143">
        <v>0</v>
      </c>
      <c r="D54" s="143">
        <v>0</v>
      </c>
      <c r="E54" s="143">
        <v>0</v>
      </c>
      <c r="F54" s="143">
        <v>0</v>
      </c>
      <c r="G54" s="146"/>
      <c r="H54" s="155">
        <v>0</v>
      </c>
    </row>
    <row r="55" spans="1:8" x14ac:dyDescent="0.25">
      <c r="A55" s="49" t="s">
        <v>5</v>
      </c>
      <c r="B55" s="143">
        <v>0</v>
      </c>
      <c r="C55" s="143">
        <v>0</v>
      </c>
      <c r="D55" s="143">
        <v>0</v>
      </c>
      <c r="E55" s="143">
        <v>0</v>
      </c>
      <c r="F55" s="143">
        <v>0</v>
      </c>
      <c r="G55" s="146"/>
      <c r="H55" s="155">
        <v>0</v>
      </c>
    </row>
    <row r="56" spans="1:8" x14ac:dyDescent="0.25">
      <c r="A56" s="49" t="s">
        <v>4</v>
      </c>
      <c r="B56" s="143">
        <v>0</v>
      </c>
      <c r="C56" s="143">
        <v>0</v>
      </c>
      <c r="D56" s="143">
        <v>0</v>
      </c>
      <c r="E56" s="143">
        <v>0</v>
      </c>
      <c r="F56" s="143">
        <v>0</v>
      </c>
      <c r="G56" s="146"/>
      <c r="H56" s="155">
        <v>0</v>
      </c>
    </row>
    <row r="57" spans="1:8" x14ac:dyDescent="0.25">
      <c r="A57" s="49" t="s">
        <v>3</v>
      </c>
      <c r="B57" s="143">
        <v>0</v>
      </c>
      <c r="C57" s="143">
        <v>0</v>
      </c>
      <c r="D57" s="143">
        <v>0</v>
      </c>
      <c r="E57" s="143">
        <v>0</v>
      </c>
      <c r="F57" s="143">
        <v>0</v>
      </c>
      <c r="G57" s="146"/>
      <c r="H57" s="155">
        <v>0</v>
      </c>
    </row>
    <row r="58" spans="1:8" x14ac:dyDescent="0.25">
      <c r="A58" s="49" t="s">
        <v>2</v>
      </c>
      <c r="B58" s="143">
        <v>0</v>
      </c>
      <c r="C58" s="143">
        <v>0</v>
      </c>
      <c r="D58" s="143">
        <v>0</v>
      </c>
      <c r="E58" s="143">
        <v>0</v>
      </c>
      <c r="F58" s="143">
        <v>0</v>
      </c>
      <c r="G58" s="146"/>
      <c r="H58" s="155">
        <v>0</v>
      </c>
    </row>
    <row r="59" spans="1:8" x14ac:dyDescent="0.25">
      <c r="A59" s="49" t="s">
        <v>1</v>
      </c>
      <c r="B59" s="143">
        <v>0</v>
      </c>
      <c r="C59" s="143">
        <v>0</v>
      </c>
      <c r="D59" s="143">
        <v>0</v>
      </c>
      <c r="E59" s="143">
        <v>0</v>
      </c>
      <c r="F59" s="143">
        <v>1</v>
      </c>
      <c r="G59" s="146" t="s">
        <v>13</v>
      </c>
      <c r="H59" s="155">
        <v>1</v>
      </c>
    </row>
    <row r="60" spans="1:8" x14ac:dyDescent="0.25">
      <c r="A60" s="49" t="s">
        <v>20</v>
      </c>
      <c r="B60" s="143">
        <v>0</v>
      </c>
      <c r="C60" s="143">
        <v>0</v>
      </c>
      <c r="D60" s="143">
        <v>0</v>
      </c>
      <c r="E60" s="143">
        <v>0</v>
      </c>
      <c r="F60" s="143">
        <v>1</v>
      </c>
      <c r="G60" s="146" t="s">
        <v>13</v>
      </c>
      <c r="H60" s="155">
        <v>1</v>
      </c>
    </row>
    <row r="61" spans="1:8" x14ac:dyDescent="0.25">
      <c r="A61" s="49" t="s">
        <v>117</v>
      </c>
      <c r="B61" s="143">
        <v>8</v>
      </c>
      <c r="C61" s="143">
        <v>10</v>
      </c>
      <c r="D61" s="143">
        <v>0</v>
      </c>
      <c r="E61" s="143">
        <v>1</v>
      </c>
      <c r="F61" s="143">
        <v>26</v>
      </c>
      <c r="G61" s="146" t="s">
        <v>186</v>
      </c>
      <c r="H61" s="155">
        <v>45</v>
      </c>
    </row>
    <row r="62" spans="1:8" x14ac:dyDescent="0.25">
      <c r="A62" s="49" t="s">
        <v>14</v>
      </c>
      <c r="B62" s="144">
        <v>8</v>
      </c>
      <c r="C62" s="144">
        <v>10</v>
      </c>
      <c r="D62" s="144">
        <v>0</v>
      </c>
      <c r="E62" s="144">
        <v>1</v>
      </c>
      <c r="F62" s="144">
        <v>28</v>
      </c>
      <c r="G62" s="145"/>
      <c r="H62" s="155">
        <v>47</v>
      </c>
    </row>
    <row r="63" spans="1:8" ht="30.75" customHeight="1" thickBot="1" x14ac:dyDescent="0.3">
      <c r="C63" s="38"/>
      <c r="D63" s="129"/>
    </row>
    <row r="64" spans="1:8" ht="36" customHeight="1" thickBot="1" x14ac:dyDescent="0.3">
      <c r="A64" s="176" t="s">
        <v>130</v>
      </c>
      <c r="B64" s="179"/>
      <c r="C64" s="179"/>
      <c r="D64" s="179"/>
      <c r="E64" s="177"/>
    </row>
    <row r="65" spans="1:5" ht="46.5" customHeight="1" thickBot="1" x14ac:dyDescent="0.3">
      <c r="A65" s="58"/>
      <c r="B65" s="172" t="s">
        <v>24</v>
      </c>
      <c r="C65" s="173"/>
      <c r="D65" s="176" t="s">
        <v>129</v>
      </c>
      <c r="E65" s="177"/>
    </row>
    <row r="66" spans="1:5" ht="15.75" thickBot="1" x14ac:dyDescent="0.3">
      <c r="A66" s="42"/>
      <c r="B66" s="36" t="s">
        <v>100</v>
      </c>
      <c r="C66" s="47" t="s">
        <v>101</v>
      </c>
      <c r="D66" s="59" t="s">
        <v>100</v>
      </c>
      <c r="E66" s="47" t="s">
        <v>101</v>
      </c>
    </row>
    <row r="67" spans="1:5" x14ac:dyDescent="0.25">
      <c r="A67" s="4" t="s">
        <v>0</v>
      </c>
      <c r="B67" s="60">
        <v>1</v>
      </c>
      <c r="C67" s="60">
        <v>1</v>
      </c>
      <c r="D67" s="60">
        <v>2</v>
      </c>
      <c r="E67" s="60">
        <v>4</v>
      </c>
    </row>
    <row r="68" spans="1:5" x14ac:dyDescent="0.25">
      <c r="A68" s="2" t="s">
        <v>15</v>
      </c>
      <c r="B68" s="61">
        <v>54</v>
      </c>
      <c r="C68" s="61">
        <v>39</v>
      </c>
      <c r="D68" s="61">
        <v>116</v>
      </c>
      <c r="E68" s="61">
        <v>88</v>
      </c>
    </row>
    <row r="69" spans="1:5" x14ac:dyDescent="0.25">
      <c r="A69" s="2" t="s">
        <v>16</v>
      </c>
      <c r="B69" s="139" t="s">
        <v>185</v>
      </c>
      <c r="C69" s="61">
        <v>2</v>
      </c>
      <c r="D69" s="61">
        <v>3</v>
      </c>
      <c r="E69" s="61">
        <v>3</v>
      </c>
    </row>
    <row r="70" spans="1:5" x14ac:dyDescent="0.25">
      <c r="A70" s="2" t="s">
        <v>25</v>
      </c>
      <c r="B70" s="61">
        <v>1</v>
      </c>
      <c r="C70" s="61">
        <v>4</v>
      </c>
      <c r="D70" s="61">
        <v>1</v>
      </c>
      <c r="E70" s="61">
        <v>13</v>
      </c>
    </row>
    <row r="71" spans="1:5" x14ac:dyDescent="0.25">
      <c r="A71" s="2" t="s">
        <v>18</v>
      </c>
      <c r="B71" s="61">
        <v>5</v>
      </c>
      <c r="C71" s="61">
        <v>16</v>
      </c>
      <c r="D71" s="61">
        <v>33</v>
      </c>
      <c r="E71" s="61">
        <v>17</v>
      </c>
    </row>
    <row r="72" spans="1:5" x14ac:dyDescent="0.25">
      <c r="A72" s="2" t="s">
        <v>17</v>
      </c>
      <c r="B72" s="61">
        <v>8</v>
      </c>
      <c r="C72" s="139" t="s">
        <v>185</v>
      </c>
      <c r="D72" s="61">
        <v>11</v>
      </c>
      <c r="E72" s="139" t="s">
        <v>185</v>
      </c>
    </row>
    <row r="73" spans="1:5" x14ac:dyDescent="0.25">
      <c r="A73" s="2" t="s">
        <v>7</v>
      </c>
      <c r="B73" s="61">
        <v>95</v>
      </c>
      <c r="C73" s="61">
        <v>151</v>
      </c>
      <c r="D73" s="61">
        <v>328</v>
      </c>
      <c r="E73" s="61">
        <v>323</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zoomScale="90" zoomScaleNormal="9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87" t="s">
        <v>151</v>
      </c>
      <c r="B1" s="188"/>
      <c r="C1" s="188"/>
      <c r="D1" s="188"/>
      <c r="E1" s="188"/>
      <c r="F1" s="189"/>
      <c r="G1" s="81"/>
      <c r="H1" s="81"/>
      <c r="I1" s="81"/>
      <c r="J1" s="81"/>
      <c r="K1" s="81"/>
    </row>
    <row r="2" spans="1:11" ht="15.75" customHeight="1" thickBot="1" x14ac:dyDescent="0.3"/>
    <row r="3" spans="1:11" ht="15" customHeight="1" x14ac:dyDescent="0.25">
      <c r="A3" s="174" t="str">
        <f>'Service Metrics (items 1-6)'!A3</f>
        <v>Railroad: CPRS</v>
      </c>
      <c r="B3" s="183" t="str">
        <f>'Service Metrics (items 1-6)'!B3:B4</f>
        <v>Year: 2016</v>
      </c>
      <c r="C3" s="183" t="str">
        <f>'Service Metrics (items 1-6)'!C3:C4</f>
        <v>Reporting Week: 6</v>
      </c>
      <c r="D3" s="64" t="s">
        <v>96</v>
      </c>
      <c r="E3" s="51">
        <f>'Service Metrics (items 1-6)'!E3</f>
        <v>42400</v>
      </c>
      <c r="F3" s="38"/>
      <c r="G3" s="44"/>
      <c r="H3" s="44"/>
      <c r="I3" s="38"/>
      <c r="J3" s="3"/>
      <c r="K3" s="63"/>
    </row>
    <row r="4" spans="1:11" ht="15.75" thickBot="1" x14ac:dyDescent="0.3">
      <c r="A4" s="175"/>
      <c r="B4" s="194"/>
      <c r="C4" s="184"/>
      <c r="D4" s="65" t="s">
        <v>107</v>
      </c>
      <c r="E4" s="52">
        <f>'Service Metrics (items 1-6)'!E4</f>
        <v>42406</v>
      </c>
      <c r="F4" s="38"/>
      <c r="G4" s="44"/>
      <c r="H4" s="44"/>
      <c r="I4" s="38"/>
      <c r="J4" s="3"/>
      <c r="K4" s="63"/>
    </row>
    <row r="5" spans="1:11" ht="15.75" thickBot="1" x14ac:dyDescent="0.3">
      <c r="A5" s="27"/>
      <c r="B5" s="27"/>
      <c r="C5" s="3"/>
    </row>
    <row r="6" spans="1:11" ht="125.25" customHeight="1" thickBot="1" x14ac:dyDescent="0.3">
      <c r="A6" s="191" t="s">
        <v>131</v>
      </c>
      <c r="B6" s="192"/>
      <c r="C6" s="192"/>
      <c r="D6" s="193"/>
    </row>
    <row r="7" spans="1:11" ht="15.75" thickBot="1" x14ac:dyDescent="0.3"/>
    <row r="8" spans="1:11" ht="57" customHeight="1" thickBot="1" x14ac:dyDescent="0.3">
      <c r="A8" s="122" t="s">
        <v>89</v>
      </c>
      <c r="B8" s="122" t="s">
        <v>108</v>
      </c>
      <c r="C8" s="123" t="s">
        <v>109</v>
      </c>
      <c r="D8" s="123" t="s">
        <v>110</v>
      </c>
      <c r="E8" s="44"/>
      <c r="F8" s="44"/>
      <c r="G8" s="44"/>
      <c r="H8" s="45"/>
      <c r="I8" s="45"/>
    </row>
    <row r="9" spans="1:11" ht="15.75" customHeight="1" x14ac:dyDescent="0.25">
      <c r="A9" s="124" t="s">
        <v>26</v>
      </c>
      <c r="B9" s="153">
        <v>0</v>
      </c>
      <c r="C9" s="153">
        <v>0</v>
      </c>
      <c r="D9" s="149">
        <v>0</v>
      </c>
      <c r="I9" s="34"/>
    </row>
    <row r="10" spans="1:11" x14ac:dyDescent="0.25">
      <c r="A10" s="125" t="s">
        <v>27</v>
      </c>
      <c r="B10" s="152">
        <v>0</v>
      </c>
      <c r="C10" s="152">
        <v>0</v>
      </c>
      <c r="D10" s="152">
        <v>0</v>
      </c>
    </row>
    <row r="11" spans="1:11" x14ac:dyDescent="0.25">
      <c r="A11" s="126" t="s">
        <v>30</v>
      </c>
      <c r="B11" s="151">
        <v>0</v>
      </c>
      <c r="C11" s="151">
        <v>0</v>
      </c>
      <c r="D11" s="154">
        <v>0</v>
      </c>
    </row>
    <row r="12" spans="1:11" x14ac:dyDescent="0.25">
      <c r="A12" s="125" t="s">
        <v>28</v>
      </c>
      <c r="B12" s="152">
        <v>0</v>
      </c>
      <c r="C12" s="152">
        <v>0</v>
      </c>
      <c r="D12" s="152">
        <v>0</v>
      </c>
    </row>
    <row r="13" spans="1:11" x14ac:dyDescent="0.25">
      <c r="A13" s="126" t="s">
        <v>29</v>
      </c>
      <c r="B13" s="151">
        <v>0</v>
      </c>
      <c r="C13" s="151">
        <v>0</v>
      </c>
      <c r="D13" s="154">
        <v>0</v>
      </c>
    </row>
    <row r="14" spans="1:11" x14ac:dyDescent="0.25">
      <c r="A14" s="125" t="s">
        <v>31</v>
      </c>
      <c r="B14" s="152">
        <v>0</v>
      </c>
      <c r="C14" s="152">
        <v>0</v>
      </c>
      <c r="D14" s="152">
        <v>0</v>
      </c>
    </row>
    <row r="15" spans="1:11" x14ac:dyDescent="0.25">
      <c r="A15" s="126" t="s">
        <v>32</v>
      </c>
      <c r="B15" s="151">
        <v>0</v>
      </c>
      <c r="C15" s="151">
        <v>0</v>
      </c>
      <c r="D15" s="154">
        <v>0</v>
      </c>
    </row>
    <row r="16" spans="1:11" x14ac:dyDescent="0.25">
      <c r="A16" s="125" t="s">
        <v>33</v>
      </c>
      <c r="B16" s="152">
        <v>0</v>
      </c>
      <c r="C16" s="152">
        <v>0</v>
      </c>
      <c r="D16" s="152">
        <v>0</v>
      </c>
    </row>
    <row r="17" spans="1:4" x14ac:dyDescent="0.25">
      <c r="A17" s="126" t="s">
        <v>34</v>
      </c>
      <c r="B17" s="154">
        <v>0</v>
      </c>
      <c r="C17" s="154">
        <v>0</v>
      </c>
      <c r="D17" s="154">
        <v>0</v>
      </c>
    </row>
    <row r="18" spans="1:4" x14ac:dyDescent="0.25">
      <c r="A18" s="125" t="s">
        <v>35</v>
      </c>
      <c r="B18" s="152">
        <v>2</v>
      </c>
      <c r="C18" s="152">
        <v>0</v>
      </c>
      <c r="D18" s="152">
        <v>2</v>
      </c>
    </row>
    <row r="19" spans="1:4" x14ac:dyDescent="0.25">
      <c r="A19" s="126" t="s">
        <v>36</v>
      </c>
      <c r="B19" s="151">
        <v>2</v>
      </c>
      <c r="C19" s="151">
        <v>0</v>
      </c>
      <c r="D19" s="154">
        <v>2</v>
      </c>
    </row>
    <row r="20" spans="1:4" x14ac:dyDescent="0.25">
      <c r="A20" s="125" t="s">
        <v>37</v>
      </c>
      <c r="B20" s="152">
        <v>0</v>
      </c>
      <c r="C20" s="152">
        <v>0</v>
      </c>
      <c r="D20" s="152">
        <v>0</v>
      </c>
    </row>
    <row r="21" spans="1:4" x14ac:dyDescent="0.25">
      <c r="A21" s="126" t="s">
        <v>38</v>
      </c>
      <c r="B21" s="151">
        <v>4</v>
      </c>
      <c r="C21" s="151">
        <v>0</v>
      </c>
      <c r="D21" s="154">
        <v>4</v>
      </c>
    </row>
    <row r="22" spans="1:4" x14ac:dyDescent="0.25">
      <c r="A22" s="125" t="s">
        <v>39</v>
      </c>
      <c r="B22" s="152">
        <v>0</v>
      </c>
      <c r="C22" s="152">
        <v>0</v>
      </c>
      <c r="D22" s="152">
        <v>0</v>
      </c>
    </row>
    <row r="23" spans="1:4" x14ac:dyDescent="0.25">
      <c r="A23" s="126" t="s">
        <v>40</v>
      </c>
      <c r="B23" s="151">
        <v>0</v>
      </c>
      <c r="C23" s="151">
        <v>0</v>
      </c>
      <c r="D23" s="154">
        <v>0</v>
      </c>
    </row>
    <row r="24" spans="1:4" x14ac:dyDescent="0.25">
      <c r="A24" s="125" t="s">
        <v>41</v>
      </c>
      <c r="B24" s="152">
        <v>0</v>
      </c>
      <c r="C24" s="152">
        <v>0</v>
      </c>
      <c r="D24" s="152">
        <v>0</v>
      </c>
    </row>
    <row r="25" spans="1:4" x14ac:dyDescent="0.25">
      <c r="A25" s="127" t="s">
        <v>42</v>
      </c>
      <c r="B25" s="153">
        <v>0</v>
      </c>
      <c r="C25" s="153">
        <v>0</v>
      </c>
      <c r="D25" s="154">
        <v>0</v>
      </c>
    </row>
    <row r="26" spans="1:4" x14ac:dyDescent="0.25">
      <c r="A26" s="125" t="s">
        <v>43</v>
      </c>
      <c r="B26" s="152">
        <v>0</v>
      </c>
      <c r="C26" s="152">
        <v>0</v>
      </c>
      <c r="D26" s="152">
        <v>0</v>
      </c>
    </row>
    <row r="27" spans="1:4" x14ac:dyDescent="0.25">
      <c r="A27" s="126" t="s">
        <v>44</v>
      </c>
      <c r="B27" s="151">
        <v>0</v>
      </c>
      <c r="C27" s="151">
        <v>0</v>
      </c>
      <c r="D27" s="154">
        <v>0</v>
      </c>
    </row>
    <row r="28" spans="1:4" x14ac:dyDescent="0.25">
      <c r="A28" s="125" t="s">
        <v>45</v>
      </c>
      <c r="B28" s="152">
        <v>0</v>
      </c>
      <c r="C28" s="152">
        <v>0</v>
      </c>
      <c r="D28" s="152">
        <v>0</v>
      </c>
    </row>
    <row r="29" spans="1:4" x14ac:dyDescent="0.25">
      <c r="A29" s="126" t="s">
        <v>46</v>
      </c>
      <c r="B29" s="151">
        <v>646</v>
      </c>
      <c r="C29" s="151">
        <v>313</v>
      </c>
      <c r="D29" s="154">
        <v>333</v>
      </c>
    </row>
    <row r="30" spans="1:4" x14ac:dyDescent="0.25">
      <c r="A30" s="125" t="s">
        <v>47</v>
      </c>
      <c r="B30" s="152">
        <v>0</v>
      </c>
      <c r="C30" s="152">
        <v>0</v>
      </c>
      <c r="D30" s="152">
        <v>0</v>
      </c>
    </row>
    <row r="31" spans="1:4" x14ac:dyDescent="0.25">
      <c r="A31" s="126" t="s">
        <v>166</v>
      </c>
      <c r="B31" s="151">
        <v>0</v>
      </c>
      <c r="C31" s="151">
        <v>0</v>
      </c>
      <c r="D31" s="154">
        <v>0</v>
      </c>
    </row>
    <row r="32" spans="1:4" x14ac:dyDescent="0.25">
      <c r="A32" s="125" t="s">
        <v>48</v>
      </c>
      <c r="B32" s="152">
        <v>0</v>
      </c>
      <c r="C32" s="152">
        <v>0</v>
      </c>
      <c r="D32" s="152">
        <v>0</v>
      </c>
    </row>
    <row r="33" spans="1:4" x14ac:dyDescent="0.25">
      <c r="A33" s="126" t="s">
        <v>49</v>
      </c>
      <c r="B33" s="154">
        <v>0</v>
      </c>
      <c r="C33" s="154">
        <v>0</v>
      </c>
      <c r="D33" s="154">
        <v>0</v>
      </c>
    </row>
    <row r="34" spans="1:4" x14ac:dyDescent="0.25">
      <c r="A34" s="125" t="s">
        <v>50</v>
      </c>
      <c r="B34" s="152">
        <v>0</v>
      </c>
      <c r="C34" s="152">
        <v>0</v>
      </c>
      <c r="D34" s="152">
        <v>0</v>
      </c>
    </row>
    <row r="35" spans="1:4" x14ac:dyDescent="0.25">
      <c r="A35" s="126" t="s">
        <v>51</v>
      </c>
      <c r="B35" s="151">
        <v>0</v>
      </c>
      <c r="C35" s="151">
        <v>0</v>
      </c>
      <c r="D35" s="154">
        <v>0</v>
      </c>
    </row>
    <row r="36" spans="1:4" x14ac:dyDescent="0.25">
      <c r="A36" s="125" t="s">
        <v>52</v>
      </c>
      <c r="B36" s="152">
        <v>0</v>
      </c>
      <c r="C36" s="152">
        <v>0</v>
      </c>
      <c r="D36" s="152">
        <v>0</v>
      </c>
    </row>
    <row r="37" spans="1:4" x14ac:dyDescent="0.25">
      <c r="A37" s="126" t="s">
        <v>53</v>
      </c>
      <c r="B37" s="151">
        <v>0</v>
      </c>
      <c r="C37" s="151">
        <v>0</v>
      </c>
      <c r="D37" s="154">
        <v>0</v>
      </c>
    </row>
    <row r="38" spans="1:4" x14ac:dyDescent="0.25">
      <c r="A38" s="125" t="s">
        <v>54</v>
      </c>
      <c r="B38" s="152">
        <v>5</v>
      </c>
      <c r="C38" s="152">
        <v>0</v>
      </c>
      <c r="D38" s="152">
        <v>5</v>
      </c>
    </row>
    <row r="39" spans="1:4" x14ac:dyDescent="0.25">
      <c r="A39" s="126" t="s">
        <v>55</v>
      </c>
      <c r="B39" s="151">
        <v>0</v>
      </c>
      <c r="C39" s="151">
        <v>0</v>
      </c>
      <c r="D39" s="154">
        <v>0</v>
      </c>
    </row>
    <row r="40" spans="1:4" x14ac:dyDescent="0.25">
      <c r="A40" s="125" t="s">
        <v>56</v>
      </c>
      <c r="B40" s="152">
        <v>762</v>
      </c>
      <c r="C40" s="152">
        <v>515</v>
      </c>
      <c r="D40" s="152">
        <v>247</v>
      </c>
    </row>
    <row r="41" spans="1:4" x14ac:dyDescent="0.25">
      <c r="A41" s="127" t="s">
        <v>57</v>
      </c>
      <c r="B41" s="153">
        <v>0</v>
      </c>
      <c r="C41" s="153">
        <v>0</v>
      </c>
      <c r="D41" s="154">
        <v>0</v>
      </c>
    </row>
    <row r="42" spans="1:4" x14ac:dyDescent="0.25">
      <c r="A42" s="125" t="s">
        <v>58</v>
      </c>
      <c r="B42" s="152">
        <v>0</v>
      </c>
      <c r="C42" s="152">
        <v>0</v>
      </c>
      <c r="D42" s="152">
        <v>0</v>
      </c>
    </row>
    <row r="43" spans="1:4" x14ac:dyDescent="0.25">
      <c r="A43" s="126" t="s">
        <v>59</v>
      </c>
      <c r="B43" s="151">
        <v>0</v>
      </c>
      <c r="C43" s="151">
        <v>0</v>
      </c>
      <c r="D43" s="154">
        <v>0</v>
      </c>
    </row>
    <row r="44" spans="1:4" x14ac:dyDescent="0.25">
      <c r="A44" s="125" t="s">
        <v>60</v>
      </c>
      <c r="B44" s="152">
        <v>0</v>
      </c>
      <c r="C44" s="152">
        <v>0</v>
      </c>
      <c r="D44" s="152">
        <v>0</v>
      </c>
    </row>
    <row r="45" spans="1:4" x14ac:dyDescent="0.25">
      <c r="A45" s="126" t="s">
        <v>61</v>
      </c>
      <c r="B45" s="151">
        <v>0</v>
      </c>
      <c r="C45" s="151">
        <v>0</v>
      </c>
      <c r="D45" s="154">
        <v>0</v>
      </c>
    </row>
    <row r="46" spans="1:4" x14ac:dyDescent="0.25">
      <c r="A46" s="125" t="s">
        <v>62</v>
      </c>
      <c r="B46" s="152">
        <v>0</v>
      </c>
      <c r="C46" s="152">
        <v>0</v>
      </c>
      <c r="D46" s="152">
        <v>0</v>
      </c>
    </row>
    <row r="47" spans="1:4" x14ac:dyDescent="0.25">
      <c r="A47" s="126" t="s">
        <v>63</v>
      </c>
      <c r="B47" s="151">
        <v>0</v>
      </c>
      <c r="C47" s="151">
        <v>0</v>
      </c>
      <c r="D47" s="154">
        <v>0</v>
      </c>
    </row>
    <row r="48" spans="1:4" x14ac:dyDescent="0.25">
      <c r="A48" s="125" t="s">
        <v>64</v>
      </c>
      <c r="B48" s="152">
        <v>0</v>
      </c>
      <c r="C48" s="152">
        <v>0</v>
      </c>
      <c r="D48" s="152">
        <v>0</v>
      </c>
    </row>
    <row r="49" spans="1:19" x14ac:dyDescent="0.25">
      <c r="A49" s="126" t="s">
        <v>65</v>
      </c>
      <c r="B49" s="154">
        <v>0</v>
      </c>
      <c r="C49" s="154">
        <v>0</v>
      </c>
      <c r="D49" s="154">
        <v>0</v>
      </c>
    </row>
    <row r="50" spans="1:19" x14ac:dyDescent="0.25">
      <c r="A50" s="125" t="s">
        <v>66</v>
      </c>
      <c r="B50" s="152">
        <v>0</v>
      </c>
      <c r="C50" s="152">
        <v>0</v>
      </c>
      <c r="D50" s="152">
        <v>0</v>
      </c>
    </row>
    <row r="51" spans="1:19" x14ac:dyDescent="0.25">
      <c r="A51" s="126" t="s">
        <v>67</v>
      </c>
      <c r="B51" s="151">
        <v>0</v>
      </c>
      <c r="C51" s="151">
        <v>0</v>
      </c>
      <c r="D51" s="154">
        <v>0</v>
      </c>
    </row>
    <row r="52" spans="1:19" x14ac:dyDescent="0.25">
      <c r="A52" s="125" t="s">
        <v>68</v>
      </c>
      <c r="B52" s="152">
        <v>0</v>
      </c>
      <c r="C52" s="152">
        <v>0</v>
      </c>
      <c r="D52" s="152">
        <v>0</v>
      </c>
    </row>
    <row r="53" spans="1:19" x14ac:dyDescent="0.25">
      <c r="A53" s="126" t="s">
        <v>69</v>
      </c>
      <c r="B53" s="151">
        <v>0</v>
      </c>
      <c r="C53" s="151">
        <v>0</v>
      </c>
      <c r="D53" s="154">
        <v>0</v>
      </c>
    </row>
    <row r="54" spans="1:19" x14ac:dyDescent="0.25">
      <c r="A54" s="125" t="s">
        <v>70</v>
      </c>
      <c r="B54" s="152">
        <v>0</v>
      </c>
      <c r="C54" s="152">
        <v>0</v>
      </c>
      <c r="D54" s="152">
        <v>0</v>
      </c>
    </row>
    <row r="55" spans="1:19" x14ac:dyDescent="0.25">
      <c r="A55" s="126" t="s">
        <v>71</v>
      </c>
      <c r="B55" s="151">
        <v>123</v>
      </c>
      <c r="C55" s="151">
        <v>98</v>
      </c>
      <c r="D55" s="154">
        <v>25</v>
      </c>
    </row>
    <row r="56" spans="1:19" x14ac:dyDescent="0.25">
      <c r="A56" s="125" t="s">
        <v>72</v>
      </c>
      <c r="B56" s="152">
        <v>0</v>
      </c>
      <c r="C56" s="152">
        <v>0</v>
      </c>
      <c r="D56" s="152">
        <v>0</v>
      </c>
    </row>
    <row r="57" spans="1:19" x14ac:dyDescent="0.25">
      <c r="A57" s="127" t="s">
        <v>14</v>
      </c>
      <c r="B57" s="150">
        <v>1544</v>
      </c>
      <c r="C57" s="150">
        <v>926</v>
      </c>
      <c r="D57" s="155">
        <v>618</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90"/>
      <c r="D87" s="190"/>
      <c r="E87" s="190"/>
      <c r="F87" s="190"/>
      <c r="G87" s="190"/>
      <c r="H87" s="190"/>
      <c r="I87" s="190"/>
      <c r="J87" s="190"/>
      <c r="K87" s="190"/>
      <c r="L87" s="190"/>
      <c r="M87" s="190"/>
      <c r="N87" s="190"/>
      <c r="O87" s="190"/>
      <c r="P87" s="190"/>
      <c r="Q87" s="190"/>
      <c r="R87" s="190"/>
      <c r="S87" s="190"/>
    </row>
    <row r="88" spans="1:19" x14ac:dyDescent="0.25">
      <c r="A88" s="17">
        <v>7</v>
      </c>
      <c r="B88" s="17"/>
      <c r="C88" s="190"/>
      <c r="D88" s="190"/>
      <c r="E88" s="190"/>
      <c r="F88" s="190"/>
      <c r="G88" s="190"/>
      <c r="H88" s="190"/>
      <c r="I88" s="190"/>
      <c r="J88" s="190"/>
      <c r="K88" s="190"/>
      <c r="L88" s="190"/>
      <c r="M88" s="190"/>
      <c r="N88" s="190"/>
      <c r="O88" s="190"/>
      <c r="P88" s="190"/>
      <c r="Q88" s="190"/>
      <c r="R88" s="190"/>
      <c r="S88" s="190"/>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90"/>
      <c r="D116" s="190"/>
      <c r="E116" s="190"/>
      <c r="F116" s="190"/>
      <c r="G116" s="190"/>
      <c r="H116" s="190"/>
      <c r="I116" s="190"/>
      <c r="J116" s="190"/>
      <c r="K116" s="190"/>
      <c r="L116" s="190"/>
      <c r="M116" s="190"/>
      <c r="N116" s="190"/>
      <c r="O116" s="190"/>
      <c r="P116" s="190"/>
      <c r="Q116" s="190"/>
      <c r="R116" s="190"/>
      <c r="S116" s="190"/>
    </row>
    <row r="117" spans="1:19" x14ac:dyDescent="0.25">
      <c r="A117" s="17"/>
      <c r="B117" s="17"/>
      <c r="C117" s="190"/>
      <c r="D117" s="190"/>
      <c r="E117" s="190"/>
      <c r="F117" s="190"/>
      <c r="G117" s="190"/>
      <c r="H117" s="190"/>
      <c r="I117" s="190"/>
      <c r="J117" s="190"/>
      <c r="K117" s="190"/>
      <c r="L117" s="190"/>
      <c r="M117" s="190"/>
      <c r="N117" s="190"/>
      <c r="O117" s="190"/>
      <c r="P117" s="190"/>
      <c r="Q117" s="190"/>
      <c r="R117" s="190"/>
      <c r="S117" s="190"/>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zoomScale="90" zoomScaleNormal="9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87" t="s">
        <v>151</v>
      </c>
      <c r="B1" s="188"/>
      <c r="C1" s="188"/>
      <c r="D1" s="188"/>
      <c r="E1" s="188"/>
      <c r="F1" s="189"/>
      <c r="G1" s="82"/>
      <c r="H1" s="82"/>
      <c r="I1" s="78"/>
      <c r="J1" s="78"/>
      <c r="K1" s="78"/>
      <c r="L1" s="78"/>
    </row>
    <row r="2" spans="1:12" ht="18" customHeight="1" thickBot="1" x14ac:dyDescent="0.3"/>
    <row r="3" spans="1:12" x14ac:dyDescent="0.25">
      <c r="A3" s="174" t="str">
        <f>'Service Metrics (items 1-6)'!A3</f>
        <v>Railroad: CPRS</v>
      </c>
      <c r="B3" s="183" t="str">
        <f>'Service Metrics (items 1-6)'!B3:B4</f>
        <v>Year: 2016</v>
      </c>
      <c r="C3" s="183" t="str">
        <f>'Service Metrics (items 1-6)'!C3:C4</f>
        <v>Reporting Week: 6</v>
      </c>
      <c r="D3" s="64" t="s">
        <v>96</v>
      </c>
      <c r="E3" s="51">
        <f>'Service Metrics (items 1-6)'!E3+1</f>
        <v>42401</v>
      </c>
      <c r="F3" s="38"/>
      <c r="G3" s="38"/>
      <c r="H3" s="44"/>
      <c r="I3" s="44"/>
      <c r="J3" s="38"/>
      <c r="K3" s="3"/>
      <c r="L3" s="63"/>
    </row>
    <row r="4" spans="1:12" ht="15.75" thickBot="1" x14ac:dyDescent="0.3">
      <c r="A4" s="175"/>
      <c r="B4" s="194"/>
      <c r="C4" s="184"/>
      <c r="D4" s="65" t="s">
        <v>107</v>
      </c>
      <c r="E4" s="52">
        <f>'Service Metrics (items 1-6)'!E4+1</f>
        <v>42407</v>
      </c>
      <c r="F4" s="38"/>
      <c r="G4" s="38"/>
      <c r="H4" s="44"/>
      <c r="I4" s="44"/>
      <c r="J4" s="38"/>
      <c r="K4" s="3"/>
      <c r="L4" s="63"/>
    </row>
    <row r="5" spans="1:12" ht="15.75" thickBot="1" x14ac:dyDescent="0.3"/>
    <row r="6" spans="1:12" s="35" customFormat="1" ht="48.75" customHeight="1" thickBot="1" x14ac:dyDescent="0.3">
      <c r="A6" s="191" t="s">
        <v>134</v>
      </c>
      <c r="B6" s="192"/>
      <c r="C6" s="192"/>
      <c r="D6" s="192"/>
      <c r="E6" s="192"/>
      <c r="F6" s="192"/>
      <c r="G6" s="195"/>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56"/>
      <c r="C9" s="162"/>
      <c r="D9" s="156"/>
      <c r="E9" s="156"/>
      <c r="F9" s="156"/>
      <c r="G9" s="156"/>
    </row>
    <row r="10" spans="1:12" x14ac:dyDescent="0.25">
      <c r="A10" s="6" t="s">
        <v>27</v>
      </c>
      <c r="B10" s="157"/>
      <c r="C10" s="163"/>
      <c r="D10" s="157"/>
      <c r="E10" s="157"/>
      <c r="F10" s="157"/>
      <c r="G10" s="157"/>
    </row>
    <row r="11" spans="1:12" x14ac:dyDescent="0.25">
      <c r="A11" s="11" t="s">
        <v>30</v>
      </c>
      <c r="B11" s="158"/>
      <c r="C11" s="164"/>
      <c r="D11" s="158"/>
      <c r="E11" s="161"/>
      <c r="F11" s="161"/>
      <c r="G11" s="161"/>
    </row>
    <row r="12" spans="1:12" x14ac:dyDescent="0.25">
      <c r="A12" s="6" t="s">
        <v>28</v>
      </c>
      <c r="B12" s="157"/>
      <c r="C12" s="163"/>
      <c r="D12" s="157"/>
      <c r="E12" s="157"/>
      <c r="F12" s="157"/>
      <c r="G12" s="157"/>
    </row>
    <row r="13" spans="1:12" x14ac:dyDescent="0.25">
      <c r="A13" s="11" t="s">
        <v>29</v>
      </c>
      <c r="B13" s="158"/>
      <c r="C13" s="164"/>
      <c r="D13" s="158"/>
      <c r="E13" s="161"/>
      <c r="F13" s="161"/>
      <c r="G13" s="161"/>
    </row>
    <row r="14" spans="1:12" x14ac:dyDescent="0.25">
      <c r="A14" s="6" t="s">
        <v>31</v>
      </c>
      <c r="B14" s="157"/>
      <c r="C14" s="163"/>
      <c r="D14" s="157"/>
      <c r="E14" s="157"/>
      <c r="F14" s="157"/>
      <c r="G14" s="157"/>
    </row>
    <row r="15" spans="1:12" x14ac:dyDescent="0.25">
      <c r="A15" s="11" t="s">
        <v>32</v>
      </c>
      <c r="B15" s="158"/>
      <c r="C15" s="164"/>
      <c r="D15" s="158"/>
      <c r="E15" s="161"/>
      <c r="F15" s="161"/>
      <c r="G15" s="161"/>
    </row>
    <row r="16" spans="1:12" x14ac:dyDescent="0.25">
      <c r="A16" s="6" t="s">
        <v>33</v>
      </c>
      <c r="B16" s="157"/>
      <c r="C16" s="163"/>
      <c r="D16" s="157"/>
      <c r="E16" s="157"/>
      <c r="F16" s="157"/>
      <c r="G16" s="157"/>
    </row>
    <row r="17" spans="1:7" x14ac:dyDescent="0.25">
      <c r="A17" s="11" t="s">
        <v>34</v>
      </c>
      <c r="B17" s="159"/>
      <c r="C17" s="165"/>
      <c r="D17" s="159"/>
      <c r="E17" s="161"/>
      <c r="F17" s="161"/>
      <c r="G17" s="161"/>
    </row>
    <row r="18" spans="1:7" x14ac:dyDescent="0.25">
      <c r="A18" s="6" t="s">
        <v>35</v>
      </c>
      <c r="B18" s="157"/>
      <c r="C18" s="163"/>
      <c r="D18" s="157"/>
      <c r="E18" s="157"/>
      <c r="F18" s="157"/>
      <c r="G18" s="157"/>
    </row>
    <row r="19" spans="1:7" x14ac:dyDescent="0.25">
      <c r="A19" s="11" t="s">
        <v>36</v>
      </c>
      <c r="B19" s="158"/>
      <c r="C19" s="164"/>
      <c r="D19" s="158"/>
      <c r="E19" s="161"/>
      <c r="F19" s="161"/>
      <c r="G19" s="161"/>
    </row>
    <row r="20" spans="1:7" x14ac:dyDescent="0.25">
      <c r="A20" s="6" t="s">
        <v>37</v>
      </c>
      <c r="B20" s="157"/>
      <c r="C20" s="163"/>
      <c r="D20" s="157"/>
      <c r="E20" s="157"/>
      <c r="F20" s="157"/>
      <c r="G20" s="157"/>
    </row>
    <row r="21" spans="1:7" x14ac:dyDescent="0.25">
      <c r="A21" s="11" t="s">
        <v>38</v>
      </c>
      <c r="B21" s="158"/>
      <c r="C21" s="164"/>
      <c r="D21" s="158"/>
      <c r="E21" s="161">
        <v>20</v>
      </c>
      <c r="F21" s="161"/>
      <c r="G21" s="161"/>
    </row>
    <row r="22" spans="1:7" x14ac:dyDescent="0.25">
      <c r="A22" s="6" t="s">
        <v>39</v>
      </c>
      <c r="B22" s="157"/>
      <c r="C22" s="163"/>
      <c r="D22" s="157"/>
      <c r="E22" s="157"/>
      <c r="F22" s="157"/>
      <c r="G22" s="157"/>
    </row>
    <row r="23" spans="1:7" x14ac:dyDescent="0.25">
      <c r="A23" s="11" t="s">
        <v>40</v>
      </c>
      <c r="B23" s="158"/>
      <c r="C23" s="164"/>
      <c r="D23" s="158"/>
      <c r="E23" s="161"/>
      <c r="F23" s="161"/>
      <c r="G23" s="161"/>
    </row>
    <row r="24" spans="1:7" x14ac:dyDescent="0.25">
      <c r="A24" s="6" t="s">
        <v>41</v>
      </c>
      <c r="B24" s="157"/>
      <c r="C24" s="163"/>
      <c r="D24" s="157"/>
      <c r="E24" s="157"/>
      <c r="F24" s="157"/>
      <c r="G24" s="157"/>
    </row>
    <row r="25" spans="1:7" x14ac:dyDescent="0.25">
      <c r="A25" s="9" t="s">
        <v>42</v>
      </c>
      <c r="B25" s="156"/>
      <c r="C25" s="162"/>
      <c r="D25" s="156"/>
      <c r="E25" s="161"/>
      <c r="F25" s="161"/>
      <c r="G25" s="161"/>
    </row>
    <row r="26" spans="1:7" x14ac:dyDescent="0.25">
      <c r="A26" s="6" t="s">
        <v>43</v>
      </c>
      <c r="B26" s="157"/>
      <c r="C26" s="163"/>
      <c r="D26" s="157"/>
      <c r="E26" s="157"/>
      <c r="F26" s="157"/>
      <c r="G26" s="157"/>
    </row>
    <row r="27" spans="1:7" x14ac:dyDescent="0.25">
      <c r="A27" s="11" t="s">
        <v>44</v>
      </c>
      <c r="B27" s="158"/>
      <c r="C27" s="164"/>
      <c r="D27" s="158"/>
      <c r="E27" s="161"/>
      <c r="F27" s="161"/>
      <c r="G27" s="161"/>
    </row>
    <row r="28" spans="1:7" x14ac:dyDescent="0.25">
      <c r="A28" s="6" t="s">
        <v>45</v>
      </c>
      <c r="B28" s="157"/>
      <c r="C28" s="163"/>
      <c r="D28" s="157"/>
      <c r="E28" s="157"/>
      <c r="F28" s="157"/>
      <c r="G28" s="157"/>
    </row>
    <row r="29" spans="1:7" x14ac:dyDescent="0.25">
      <c r="A29" s="11" t="s">
        <v>46</v>
      </c>
      <c r="B29" s="158"/>
      <c r="C29" s="165"/>
      <c r="D29" s="158">
        <v>438</v>
      </c>
      <c r="E29" s="161">
        <v>689</v>
      </c>
      <c r="F29" s="161">
        <v>207</v>
      </c>
      <c r="G29" s="161"/>
    </row>
    <row r="30" spans="1:7" x14ac:dyDescent="0.25">
      <c r="A30" s="6" t="s">
        <v>47</v>
      </c>
      <c r="B30" s="157"/>
      <c r="C30" s="163"/>
      <c r="D30" s="157"/>
      <c r="E30" s="157"/>
      <c r="F30" s="157"/>
      <c r="G30" s="157"/>
    </row>
    <row r="31" spans="1:7" x14ac:dyDescent="0.25">
      <c r="A31" s="11" t="s">
        <v>166</v>
      </c>
      <c r="B31" s="158"/>
      <c r="C31" s="165"/>
      <c r="D31" s="158"/>
      <c r="E31" s="161"/>
      <c r="F31" s="161"/>
      <c r="G31" s="161"/>
    </row>
    <row r="32" spans="1:7" x14ac:dyDescent="0.25">
      <c r="A32" s="6" t="s">
        <v>48</v>
      </c>
      <c r="B32" s="157"/>
      <c r="C32" s="163"/>
      <c r="D32" s="157">
        <v>50</v>
      </c>
      <c r="E32" s="157">
        <v>105</v>
      </c>
      <c r="F32" s="157"/>
      <c r="G32" s="157"/>
    </row>
    <row r="33" spans="1:7" x14ac:dyDescent="0.25">
      <c r="A33" s="11" t="s">
        <v>49</v>
      </c>
      <c r="B33" s="159"/>
      <c r="C33" s="165"/>
      <c r="D33" s="159"/>
      <c r="E33" s="161"/>
      <c r="F33" s="161"/>
      <c r="G33" s="161"/>
    </row>
    <row r="34" spans="1:7" x14ac:dyDescent="0.25">
      <c r="A34" s="6" t="s">
        <v>50</v>
      </c>
      <c r="B34" s="157"/>
      <c r="C34" s="163"/>
      <c r="D34" s="157"/>
      <c r="E34" s="157"/>
      <c r="F34" s="157"/>
      <c r="G34" s="157"/>
    </row>
    <row r="35" spans="1:7" x14ac:dyDescent="0.25">
      <c r="A35" s="11" t="s">
        <v>51</v>
      </c>
      <c r="B35" s="158"/>
      <c r="C35" s="164"/>
      <c r="D35" s="158"/>
      <c r="E35" s="161"/>
      <c r="F35" s="161"/>
      <c r="G35" s="161"/>
    </row>
    <row r="36" spans="1:7" x14ac:dyDescent="0.25">
      <c r="A36" s="6" t="s">
        <v>52</v>
      </c>
      <c r="B36" s="157"/>
      <c r="C36" s="163"/>
      <c r="D36" s="157"/>
      <c r="E36" s="157"/>
      <c r="F36" s="157"/>
      <c r="G36" s="157"/>
    </row>
    <row r="37" spans="1:7" x14ac:dyDescent="0.25">
      <c r="A37" s="11" t="s">
        <v>53</v>
      </c>
      <c r="B37" s="158"/>
      <c r="C37" s="164"/>
      <c r="D37" s="158"/>
      <c r="E37" s="161"/>
      <c r="F37" s="161"/>
      <c r="G37" s="161"/>
    </row>
    <row r="38" spans="1:7" x14ac:dyDescent="0.25">
      <c r="A38" s="6" t="s">
        <v>54</v>
      </c>
      <c r="B38" s="157"/>
      <c r="C38" s="163"/>
      <c r="D38" s="157"/>
      <c r="E38" s="157"/>
      <c r="F38" s="157"/>
      <c r="G38" s="157"/>
    </row>
    <row r="39" spans="1:7" x14ac:dyDescent="0.25">
      <c r="A39" s="11" t="s">
        <v>55</v>
      </c>
      <c r="B39" s="158"/>
      <c r="C39" s="164"/>
      <c r="D39" s="158"/>
      <c r="E39" s="161"/>
      <c r="F39" s="161"/>
      <c r="G39" s="161"/>
    </row>
    <row r="40" spans="1:7" x14ac:dyDescent="0.25">
      <c r="A40" s="6" t="s">
        <v>56</v>
      </c>
      <c r="B40" s="157"/>
      <c r="C40" s="163"/>
      <c r="D40" s="157">
        <v>366</v>
      </c>
      <c r="E40" s="157">
        <v>873</v>
      </c>
      <c r="F40" s="157"/>
      <c r="G40" s="157"/>
    </row>
    <row r="41" spans="1:7" x14ac:dyDescent="0.25">
      <c r="A41" s="9" t="s">
        <v>57</v>
      </c>
      <c r="B41" s="156"/>
      <c r="C41" s="162"/>
      <c r="D41" s="156"/>
      <c r="E41" s="161"/>
      <c r="F41" s="161"/>
      <c r="G41" s="161"/>
    </row>
    <row r="42" spans="1:7" x14ac:dyDescent="0.25">
      <c r="A42" s="6" t="s">
        <v>58</v>
      </c>
      <c r="B42" s="157"/>
      <c r="C42" s="163"/>
      <c r="D42" s="157"/>
      <c r="E42" s="157"/>
      <c r="F42" s="157"/>
      <c r="G42" s="157"/>
    </row>
    <row r="43" spans="1:7" x14ac:dyDescent="0.25">
      <c r="A43" s="11" t="s">
        <v>59</v>
      </c>
      <c r="B43" s="158"/>
      <c r="C43" s="164"/>
      <c r="D43" s="158"/>
      <c r="E43" s="161"/>
      <c r="F43" s="161"/>
      <c r="G43" s="161"/>
    </row>
    <row r="44" spans="1:7" x14ac:dyDescent="0.25">
      <c r="A44" s="6" t="s">
        <v>60</v>
      </c>
      <c r="B44" s="157"/>
      <c r="C44" s="163"/>
      <c r="D44" s="157"/>
      <c r="E44" s="157"/>
      <c r="F44" s="157"/>
      <c r="G44" s="157"/>
    </row>
    <row r="45" spans="1:7" x14ac:dyDescent="0.25">
      <c r="A45" s="11" t="s">
        <v>61</v>
      </c>
      <c r="B45" s="158"/>
      <c r="C45" s="164"/>
      <c r="D45" s="158"/>
      <c r="E45" s="161"/>
      <c r="F45" s="161"/>
      <c r="G45" s="161"/>
    </row>
    <row r="46" spans="1:7" x14ac:dyDescent="0.25">
      <c r="A46" s="6" t="s">
        <v>62</v>
      </c>
      <c r="B46" s="157"/>
      <c r="C46" s="163"/>
      <c r="D46" s="157"/>
      <c r="E46" s="157"/>
      <c r="F46" s="157"/>
      <c r="G46" s="157"/>
    </row>
    <row r="47" spans="1:7" x14ac:dyDescent="0.25">
      <c r="A47" s="11" t="s">
        <v>63</v>
      </c>
      <c r="B47" s="158"/>
      <c r="C47" s="164"/>
      <c r="D47" s="158"/>
      <c r="E47" s="161"/>
      <c r="F47" s="161"/>
      <c r="G47" s="161"/>
    </row>
    <row r="48" spans="1:7" x14ac:dyDescent="0.25">
      <c r="A48" s="6" t="s">
        <v>64</v>
      </c>
      <c r="B48" s="157"/>
      <c r="C48" s="163"/>
      <c r="D48" s="157"/>
      <c r="E48" s="157"/>
      <c r="F48" s="157"/>
      <c r="G48" s="157"/>
    </row>
    <row r="49" spans="1:7" x14ac:dyDescent="0.25">
      <c r="A49" s="11" t="s">
        <v>65</v>
      </c>
      <c r="B49" s="159"/>
      <c r="C49" s="165"/>
      <c r="D49" s="159"/>
      <c r="E49" s="161"/>
      <c r="F49" s="161"/>
      <c r="G49" s="161"/>
    </row>
    <row r="50" spans="1:7" x14ac:dyDescent="0.25">
      <c r="A50" s="6" t="s">
        <v>66</v>
      </c>
      <c r="B50" s="157"/>
      <c r="C50" s="163"/>
      <c r="D50" s="157"/>
      <c r="E50" s="157"/>
      <c r="F50" s="157"/>
      <c r="G50" s="157"/>
    </row>
    <row r="51" spans="1:7" x14ac:dyDescent="0.25">
      <c r="A51" s="11" t="s">
        <v>67</v>
      </c>
      <c r="B51" s="158"/>
      <c r="C51" s="164"/>
      <c r="D51" s="158"/>
      <c r="E51" s="161"/>
      <c r="F51" s="161"/>
      <c r="G51" s="161"/>
    </row>
    <row r="52" spans="1:7" x14ac:dyDescent="0.25">
      <c r="A52" s="6" t="s">
        <v>68</v>
      </c>
      <c r="B52" s="157"/>
      <c r="C52" s="163"/>
      <c r="D52" s="157"/>
      <c r="E52" s="157"/>
      <c r="F52" s="157"/>
      <c r="G52" s="157"/>
    </row>
    <row r="53" spans="1:7" x14ac:dyDescent="0.25">
      <c r="A53" s="11" t="s">
        <v>69</v>
      </c>
      <c r="B53" s="158"/>
      <c r="C53" s="164"/>
      <c r="D53" s="158"/>
      <c r="E53" s="161"/>
      <c r="F53" s="161"/>
      <c r="G53" s="161"/>
    </row>
    <row r="54" spans="1:7" x14ac:dyDescent="0.25">
      <c r="A54" s="6" t="s">
        <v>70</v>
      </c>
      <c r="B54" s="157"/>
      <c r="C54" s="163"/>
      <c r="D54" s="157"/>
      <c r="E54" s="157"/>
      <c r="F54" s="157"/>
      <c r="G54" s="157"/>
    </row>
    <row r="55" spans="1:7" x14ac:dyDescent="0.25">
      <c r="A55" s="11" t="s">
        <v>71</v>
      </c>
      <c r="B55" s="158"/>
      <c r="C55" s="164"/>
      <c r="D55" s="158">
        <v>25</v>
      </c>
      <c r="E55" s="161">
        <v>45</v>
      </c>
      <c r="F55" s="161"/>
      <c r="G55" s="161"/>
    </row>
    <row r="56" spans="1:7" x14ac:dyDescent="0.25">
      <c r="A56" s="6" t="s">
        <v>72</v>
      </c>
      <c r="B56" s="157"/>
      <c r="C56" s="163"/>
      <c r="D56" s="157"/>
      <c r="E56" s="157"/>
      <c r="F56" s="157"/>
      <c r="G56" s="157"/>
    </row>
    <row r="57" spans="1:7" x14ac:dyDescent="0.25">
      <c r="A57" s="18" t="s">
        <v>84</v>
      </c>
      <c r="B57" s="160">
        <v>0</v>
      </c>
      <c r="C57" s="165" t="s">
        <v>187</v>
      </c>
      <c r="D57" s="160">
        <v>879</v>
      </c>
      <c r="E57" s="160">
        <v>1732</v>
      </c>
      <c r="F57" s="160">
        <v>207</v>
      </c>
      <c r="G57" s="160">
        <v>0</v>
      </c>
    </row>
    <row r="58" spans="1:7" s="17" customFormat="1" x14ac:dyDescent="0.25">
      <c r="A58" s="128"/>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sqref="A1:F1"/>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87" t="s">
        <v>151</v>
      </c>
      <c r="B1" s="188"/>
      <c r="C1" s="188"/>
      <c r="D1" s="188"/>
      <c r="E1" s="188"/>
      <c r="F1" s="189"/>
      <c r="G1" s="83"/>
      <c r="H1" s="83"/>
      <c r="I1" s="83"/>
      <c r="J1" s="83"/>
      <c r="K1" s="83"/>
      <c r="L1" s="83"/>
    </row>
    <row r="2" spans="1:12" ht="16.5" customHeight="1" thickBot="1" x14ac:dyDescent="0.3"/>
    <row r="3" spans="1:12" x14ac:dyDescent="0.25">
      <c r="A3" s="174" t="str">
        <f>'Service Metrics (items 1-6)'!A3</f>
        <v>Railroad: CPRS</v>
      </c>
      <c r="B3" s="183" t="str">
        <f>'Service Metrics (items 1-6)'!B3:B4</f>
        <v>Year: 2016</v>
      </c>
      <c r="C3" s="183" t="str">
        <f>'Service Metrics (items 1-6)'!C3:C4</f>
        <v>Reporting Week: 6</v>
      </c>
      <c r="D3" s="66" t="s">
        <v>96</v>
      </c>
      <c r="E3" s="68">
        <f>'Service Metrics (items 1-6)'!E3</f>
        <v>42400</v>
      </c>
      <c r="F3" s="38"/>
      <c r="G3" s="38"/>
      <c r="H3" s="44"/>
      <c r="I3" s="44"/>
      <c r="J3" s="38"/>
      <c r="K3" s="3"/>
      <c r="L3" s="63"/>
    </row>
    <row r="4" spans="1:12" ht="15.75" thickBot="1" x14ac:dyDescent="0.3">
      <c r="A4" s="175"/>
      <c r="B4" s="184"/>
      <c r="C4" s="184"/>
      <c r="D4" s="67" t="s">
        <v>107</v>
      </c>
      <c r="E4" s="69">
        <f>'Service Metrics (items 1-6)'!E4</f>
        <v>42406</v>
      </c>
      <c r="F4" s="38"/>
      <c r="G4" s="38"/>
      <c r="H4" s="44"/>
      <c r="I4" s="44"/>
      <c r="J4" s="38"/>
      <c r="K4" s="3"/>
      <c r="L4" s="63"/>
    </row>
    <row r="5" spans="1:12" ht="15.75" thickBot="1" x14ac:dyDescent="0.3">
      <c r="E5" s="1"/>
      <c r="F5" s="24"/>
      <c r="G5" s="3"/>
      <c r="H5" s="3"/>
    </row>
    <row r="6" spans="1:12" ht="43.5" customHeight="1" thickBot="1" x14ac:dyDescent="0.3">
      <c r="A6" s="176" t="s">
        <v>135</v>
      </c>
      <c r="B6" s="179"/>
      <c r="C6" s="177"/>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134">
        <v>2.25</v>
      </c>
      <c r="D8" s="3"/>
    </row>
    <row r="9" spans="1:12" ht="15" customHeight="1" x14ac:dyDescent="0.25">
      <c r="A9" s="89" t="s">
        <v>13</v>
      </c>
      <c r="B9" s="73">
        <v>2.2000000000000002</v>
      </c>
      <c r="C9" s="135">
        <v>2.78</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76" t="s">
        <v>136</v>
      </c>
      <c r="B20" s="179"/>
      <c r="C20" s="177"/>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sqref="A1:F1"/>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200" t="s">
        <v>151</v>
      </c>
      <c r="B1" s="201"/>
      <c r="C1" s="201"/>
      <c r="D1" s="201"/>
      <c r="E1" s="201"/>
      <c r="F1" s="202"/>
      <c r="G1" s="80"/>
      <c r="H1" s="78"/>
      <c r="I1" s="78"/>
      <c r="J1" s="78"/>
      <c r="K1" s="78"/>
      <c r="L1" s="78"/>
    </row>
    <row r="2" spans="1:12" ht="9" customHeight="1" thickBot="1" x14ac:dyDescent="0.3"/>
    <row r="3" spans="1:12" ht="15" customHeight="1" x14ac:dyDescent="0.25">
      <c r="A3" s="174" t="str">
        <f>'Service Metrics (items 1-6)'!A3</f>
        <v>Railroad: CPRS</v>
      </c>
      <c r="B3" s="183" t="str">
        <f>'Service Metrics (items 1-6)'!B3:B4</f>
        <v>Year: 2016</v>
      </c>
      <c r="C3" s="183" t="str">
        <f>'Service Metrics (items 1-6)'!C3:C4</f>
        <v>Reporting Week: 6</v>
      </c>
      <c r="D3" s="66" t="s">
        <v>96</v>
      </c>
      <c r="E3" s="68">
        <f>'Service Metrics (items 1-6)'!E3</f>
        <v>42400</v>
      </c>
      <c r="F3" s="199"/>
      <c r="G3" s="199"/>
      <c r="H3" s="196"/>
      <c r="I3" s="196"/>
      <c r="J3" s="38"/>
      <c r="K3" s="3"/>
      <c r="L3" s="63"/>
    </row>
    <row r="4" spans="1:12" ht="15.75" thickBot="1" x14ac:dyDescent="0.3">
      <c r="A4" s="175"/>
      <c r="B4" s="184"/>
      <c r="C4" s="184"/>
      <c r="D4" s="67" t="s">
        <v>107</v>
      </c>
      <c r="E4" s="69">
        <f>'Service Metrics (items 1-6)'!E4</f>
        <v>42406</v>
      </c>
      <c r="F4" s="199"/>
      <c r="G4" s="199"/>
      <c r="H4" s="196"/>
      <c r="I4" s="196"/>
      <c r="J4" s="38"/>
      <c r="K4" s="3"/>
      <c r="L4" s="63"/>
    </row>
    <row r="5" spans="1:12" ht="15.75" thickBot="1" x14ac:dyDescent="0.3">
      <c r="A5" s="27"/>
      <c r="B5" s="53"/>
      <c r="C5" s="53"/>
      <c r="D5" s="70"/>
      <c r="E5" s="71"/>
      <c r="F5" s="27"/>
      <c r="G5" s="27"/>
      <c r="H5" s="37"/>
      <c r="I5" s="37"/>
      <c r="J5" s="38"/>
      <c r="K5" s="3"/>
      <c r="L5" s="63"/>
    </row>
    <row r="6" spans="1:12" ht="15.75" thickBot="1" x14ac:dyDescent="0.3">
      <c r="A6" s="197" t="s">
        <v>123</v>
      </c>
      <c r="B6" s="198"/>
      <c r="C6" s="53"/>
      <c r="D6" s="70"/>
      <c r="E6" s="71"/>
      <c r="F6" s="27"/>
      <c r="G6" s="27"/>
      <c r="H6" s="37"/>
      <c r="I6" s="37"/>
      <c r="J6" s="38"/>
      <c r="K6" s="3"/>
      <c r="L6" s="63"/>
    </row>
    <row r="7" spans="1:12" ht="15.75" thickBot="1" x14ac:dyDescent="0.3"/>
    <row r="8" spans="1:12" ht="15.75" thickBot="1" x14ac:dyDescent="0.3">
      <c r="A8" s="197" t="s">
        <v>127</v>
      </c>
      <c r="B8" s="198"/>
    </row>
    <row r="9" spans="1:12" x14ac:dyDescent="0.25">
      <c r="A9" s="4" t="s">
        <v>73</v>
      </c>
      <c r="B9" s="85"/>
    </row>
    <row r="10" spans="1:12" x14ac:dyDescent="0.25">
      <c r="A10" s="2" t="s">
        <v>74</v>
      </c>
      <c r="B10" s="86">
        <v>1536</v>
      </c>
    </row>
    <row r="11" spans="1:12" x14ac:dyDescent="0.25">
      <c r="A11" s="2" t="s">
        <v>75</v>
      </c>
      <c r="B11" s="86"/>
    </row>
    <row r="12" spans="1:12" x14ac:dyDescent="0.25">
      <c r="A12" s="2" t="s">
        <v>76</v>
      </c>
      <c r="B12" s="86">
        <v>8</v>
      </c>
    </row>
    <row r="13" spans="1:12" x14ac:dyDescent="0.25">
      <c r="A13" s="2" t="s">
        <v>77</v>
      </c>
      <c r="B13" s="86"/>
    </row>
    <row r="14" spans="1:12" x14ac:dyDescent="0.25">
      <c r="A14" s="2" t="s">
        <v>78</v>
      </c>
      <c r="B14" s="86">
        <v>198</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7</v>
      </c>
    </row>
    <row r="20" spans="1:2" ht="30" x14ac:dyDescent="0.25">
      <c r="A20" s="8" t="s">
        <v>124</v>
      </c>
      <c r="B20" s="62"/>
    </row>
    <row r="21" spans="1:2" ht="15.75" thickBot="1" x14ac:dyDescent="0.3"/>
    <row r="22" spans="1:2" ht="39" customHeight="1" thickBot="1" x14ac:dyDescent="0.3">
      <c r="A22" s="176" t="s">
        <v>128</v>
      </c>
      <c r="B22" s="177"/>
    </row>
    <row r="23" spans="1:2" x14ac:dyDescent="0.25">
      <c r="A23" s="19" t="s">
        <v>85</v>
      </c>
      <c r="B23" s="142">
        <v>0</v>
      </c>
    </row>
    <row r="24" spans="1:2" x14ac:dyDescent="0.25">
      <c r="A24" s="20" t="s">
        <v>112</v>
      </c>
      <c r="B24" s="142">
        <v>0</v>
      </c>
    </row>
    <row r="25" spans="1:2" x14ac:dyDescent="0.25">
      <c r="A25" s="20" t="s">
        <v>113</v>
      </c>
      <c r="B25" s="142">
        <v>0</v>
      </c>
    </row>
    <row r="26" spans="1:2" x14ac:dyDescent="0.25">
      <c r="A26" s="20" t="s">
        <v>86</v>
      </c>
      <c r="B26" s="142">
        <v>0</v>
      </c>
    </row>
    <row r="27" spans="1:2" x14ac:dyDescent="0.25">
      <c r="A27" s="20" t="s">
        <v>87</v>
      </c>
      <c r="B27" s="142">
        <v>0</v>
      </c>
    </row>
    <row r="28" spans="1:2" x14ac:dyDescent="0.25">
      <c r="A28" s="20" t="s">
        <v>88</v>
      </c>
      <c r="B28" s="142">
        <v>0</v>
      </c>
    </row>
    <row r="30" spans="1:2" x14ac:dyDescent="0.25">
      <c r="A30" s="92" t="s">
        <v>150</v>
      </c>
    </row>
    <row r="31" spans="1:2" x14ac:dyDescent="0.25">
      <c r="A31" s="132" t="s">
        <v>168</v>
      </c>
    </row>
    <row r="32" spans="1:2" x14ac:dyDescent="0.25">
      <c r="A32" s="91"/>
    </row>
    <row r="33" spans="1:1" x14ac:dyDescent="0.25">
      <c r="A33" s="91"/>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zoomScale="90" zoomScaleNormal="90" zoomScaleSheetLayoutView="80" workbookViewId="0"/>
  </sheetViews>
  <sheetFormatPr defaultRowHeight="15" x14ac:dyDescent="0.25"/>
  <cols>
    <col min="1" max="1" width="14" customWidth="1"/>
    <col min="2" max="7" width="14.28515625" customWidth="1"/>
  </cols>
  <sheetData>
    <row r="1" spans="1:7" ht="15.75" x14ac:dyDescent="0.25">
      <c r="A1" s="93" t="s">
        <v>152</v>
      </c>
    </row>
    <row r="3" spans="1:7" x14ac:dyDescent="0.25">
      <c r="A3" s="94" t="str">
        <f>"Number of Grain Cars Requested by and Furnished to RCP&amp;E"&amp;" from "&amp;TEXT('Service Metrics (items 1-6)'!E3,"Mmm d, YYYY")&amp;" to "&amp;TEXT('Service Metrics (items 1-6)'!E4,"Mmm d, YYYY")</f>
        <v>Number of Grain Cars Requested by and Furnished to RCP&amp;E from Jan 31, 2016 to Feb 6, 2016</v>
      </c>
    </row>
    <row r="4" spans="1:7" x14ac:dyDescent="0.25">
      <c r="A4" s="103"/>
      <c r="B4" s="104"/>
      <c r="C4" s="105" t="s">
        <v>153</v>
      </c>
      <c r="D4" s="106"/>
      <c r="E4" s="104"/>
      <c r="F4" s="105" t="s">
        <v>154</v>
      </c>
      <c r="G4" s="106"/>
    </row>
    <row r="5" spans="1:7" x14ac:dyDescent="0.25">
      <c r="A5" s="9" t="s">
        <v>155</v>
      </c>
      <c r="B5" s="104"/>
      <c r="C5" s="105">
        <v>0</v>
      </c>
      <c r="D5" s="106"/>
      <c r="E5" s="104"/>
      <c r="F5" s="105">
        <v>0</v>
      </c>
      <c r="G5" s="106"/>
    </row>
    <row r="7" spans="1:7" x14ac:dyDescent="0.25">
      <c r="A7" s="94" t="s">
        <v>156</v>
      </c>
    </row>
    <row r="8" spans="1:7" x14ac:dyDescent="0.25">
      <c r="A8" s="1"/>
      <c r="B8" s="203" t="s">
        <v>157</v>
      </c>
      <c r="C8" s="203"/>
      <c r="D8" s="203"/>
      <c r="E8" s="203" t="s">
        <v>158</v>
      </c>
      <c r="F8" s="203"/>
      <c r="G8" s="203"/>
    </row>
    <row r="9" spans="1:7" x14ac:dyDescent="0.25">
      <c r="A9" s="107" t="s">
        <v>159</v>
      </c>
      <c r="B9" s="108" t="s">
        <v>160</v>
      </c>
      <c r="C9" s="108" t="s">
        <v>161</v>
      </c>
      <c r="D9" s="109" t="s">
        <v>84</v>
      </c>
      <c r="E9" s="108" t="s">
        <v>160</v>
      </c>
      <c r="F9" s="108" t="s">
        <v>161</v>
      </c>
      <c r="G9" s="109" t="s">
        <v>84</v>
      </c>
    </row>
    <row r="10" spans="1:7" x14ac:dyDescent="0.25">
      <c r="A10" s="101" t="s">
        <v>171</v>
      </c>
      <c r="B10" s="98">
        <v>2</v>
      </c>
      <c r="C10" s="98">
        <v>0</v>
      </c>
      <c r="D10" s="99">
        <f>SUM(B10:C10)</f>
        <v>2</v>
      </c>
      <c r="E10" s="98">
        <v>0</v>
      </c>
      <c r="F10" s="98">
        <v>3</v>
      </c>
      <c r="G10" s="99">
        <f>SUM(E10:F10)</f>
        <v>3</v>
      </c>
    </row>
    <row r="11" spans="1:7" x14ac:dyDescent="0.25">
      <c r="A11" s="101" t="s">
        <v>172</v>
      </c>
      <c r="B11" s="98">
        <v>1</v>
      </c>
      <c r="C11" s="98">
        <v>1</v>
      </c>
      <c r="D11" s="99">
        <f t="shared" ref="D11:D16" si="0">SUM(B11:C11)</f>
        <v>2</v>
      </c>
      <c r="E11" s="98">
        <v>0</v>
      </c>
      <c r="F11" s="98">
        <v>0</v>
      </c>
      <c r="G11" s="99">
        <f t="shared" ref="G11:G16" si="1">SUM(E11:F11)</f>
        <v>0</v>
      </c>
    </row>
    <row r="12" spans="1:7" x14ac:dyDescent="0.25">
      <c r="A12" s="101" t="s">
        <v>173</v>
      </c>
      <c r="B12" s="98">
        <v>1</v>
      </c>
      <c r="C12" s="98">
        <v>4</v>
      </c>
      <c r="D12" s="99">
        <f t="shared" si="0"/>
        <v>5</v>
      </c>
      <c r="E12" s="98">
        <v>0</v>
      </c>
      <c r="F12" s="98">
        <v>0</v>
      </c>
      <c r="G12" s="99">
        <f t="shared" si="1"/>
        <v>0</v>
      </c>
    </row>
    <row r="13" spans="1:7" x14ac:dyDescent="0.25">
      <c r="A13" s="101" t="s">
        <v>174</v>
      </c>
      <c r="B13" s="98">
        <v>2</v>
      </c>
      <c r="C13" s="98">
        <v>0</v>
      </c>
      <c r="D13" s="99">
        <f t="shared" si="0"/>
        <v>2</v>
      </c>
      <c r="E13" s="98">
        <v>3</v>
      </c>
      <c r="F13" s="98">
        <v>0</v>
      </c>
      <c r="G13" s="99">
        <f t="shared" si="1"/>
        <v>3</v>
      </c>
    </row>
    <row r="14" spans="1:7" x14ac:dyDescent="0.25">
      <c r="A14" s="101" t="s">
        <v>175</v>
      </c>
      <c r="B14" s="98">
        <v>2</v>
      </c>
      <c r="C14" s="98">
        <v>0</v>
      </c>
      <c r="D14" s="99">
        <f t="shared" si="0"/>
        <v>2</v>
      </c>
      <c r="E14" s="98">
        <v>0</v>
      </c>
      <c r="F14" s="98">
        <v>0</v>
      </c>
      <c r="G14" s="99">
        <f t="shared" si="1"/>
        <v>0</v>
      </c>
    </row>
    <row r="15" spans="1:7" x14ac:dyDescent="0.25">
      <c r="A15" s="101" t="s">
        <v>176</v>
      </c>
      <c r="B15" s="98">
        <v>0</v>
      </c>
      <c r="C15" s="98">
        <v>2</v>
      </c>
      <c r="D15" s="99">
        <f t="shared" si="0"/>
        <v>2</v>
      </c>
      <c r="E15" s="98">
        <v>2</v>
      </c>
      <c r="F15" s="98">
        <v>4</v>
      </c>
      <c r="G15" s="99">
        <f t="shared" si="1"/>
        <v>6</v>
      </c>
    </row>
    <row r="16" spans="1:7" x14ac:dyDescent="0.25">
      <c r="A16" s="101" t="s">
        <v>177</v>
      </c>
      <c r="B16" s="98">
        <v>1</v>
      </c>
      <c r="C16" s="98">
        <v>4</v>
      </c>
      <c r="D16" s="99">
        <f t="shared" si="0"/>
        <v>5</v>
      </c>
      <c r="E16" s="98">
        <v>0</v>
      </c>
      <c r="F16" s="98">
        <v>0</v>
      </c>
      <c r="G16" s="99">
        <f t="shared" si="1"/>
        <v>0</v>
      </c>
    </row>
    <row r="17" spans="1:7" x14ac:dyDescent="0.25">
      <c r="A17" s="102"/>
      <c r="B17" s="99"/>
      <c r="C17" s="99"/>
      <c r="D17" s="100">
        <f>SUM(D10:D16)</f>
        <v>20</v>
      </c>
      <c r="E17" s="99"/>
      <c r="F17" s="99"/>
      <c r="G17" s="100">
        <f>SUM(G10:G16)</f>
        <v>12</v>
      </c>
    </row>
    <row r="18" spans="1:7" x14ac:dyDescent="0.25">
      <c r="A18" s="101" t="s">
        <v>178</v>
      </c>
      <c r="B18" s="98">
        <v>2</v>
      </c>
      <c r="C18" s="98">
        <v>0</v>
      </c>
      <c r="D18" s="99">
        <f>SUM(B18:C18)</f>
        <v>2</v>
      </c>
      <c r="E18" s="98">
        <v>3</v>
      </c>
      <c r="F18" s="98">
        <v>3</v>
      </c>
      <c r="G18" s="99">
        <f>SUM(E18:F18)</f>
        <v>6</v>
      </c>
    </row>
    <row r="19" spans="1:7" x14ac:dyDescent="0.25">
      <c r="A19" s="101" t="s">
        <v>179</v>
      </c>
      <c r="B19" s="98">
        <v>2</v>
      </c>
      <c r="C19" s="98">
        <v>0</v>
      </c>
      <c r="D19" s="99">
        <f t="shared" ref="D19:D24" si="2">SUM(B19:C19)</f>
        <v>2</v>
      </c>
      <c r="E19" s="98">
        <v>0</v>
      </c>
      <c r="F19" s="98">
        <v>3</v>
      </c>
      <c r="G19" s="99">
        <f t="shared" ref="G19:G24" si="3">SUM(E19:F19)</f>
        <v>3</v>
      </c>
    </row>
    <row r="20" spans="1:7" x14ac:dyDescent="0.25">
      <c r="A20" s="101" t="s">
        <v>180</v>
      </c>
      <c r="B20" s="98">
        <v>0</v>
      </c>
      <c r="C20" s="98">
        <v>0</v>
      </c>
      <c r="D20" s="99">
        <f t="shared" si="2"/>
        <v>0</v>
      </c>
      <c r="E20" s="98">
        <v>1</v>
      </c>
      <c r="F20" s="98">
        <v>2</v>
      </c>
      <c r="G20" s="99">
        <f t="shared" si="3"/>
        <v>3</v>
      </c>
    </row>
    <row r="21" spans="1:7" x14ac:dyDescent="0.25">
      <c r="A21" s="101" t="s">
        <v>181</v>
      </c>
      <c r="B21" s="98">
        <v>2</v>
      </c>
      <c r="C21" s="98">
        <v>4</v>
      </c>
      <c r="D21" s="99">
        <f t="shared" si="2"/>
        <v>6</v>
      </c>
      <c r="E21" s="98">
        <v>2</v>
      </c>
      <c r="F21" s="98">
        <v>0</v>
      </c>
      <c r="G21" s="99">
        <f t="shared" si="3"/>
        <v>2</v>
      </c>
    </row>
    <row r="22" spans="1:7" x14ac:dyDescent="0.25">
      <c r="A22" s="101" t="s">
        <v>182</v>
      </c>
      <c r="B22" s="98">
        <v>2</v>
      </c>
      <c r="C22" s="98">
        <v>0</v>
      </c>
      <c r="D22" s="99">
        <f t="shared" si="2"/>
        <v>2</v>
      </c>
      <c r="E22" s="98">
        <v>2</v>
      </c>
      <c r="F22" s="98">
        <v>0</v>
      </c>
      <c r="G22" s="99">
        <f t="shared" si="3"/>
        <v>2</v>
      </c>
    </row>
    <row r="23" spans="1:7" x14ac:dyDescent="0.25">
      <c r="A23" s="101" t="s">
        <v>183</v>
      </c>
      <c r="B23" s="98">
        <v>0</v>
      </c>
      <c r="C23" s="98">
        <v>3</v>
      </c>
      <c r="D23" s="99">
        <f t="shared" si="2"/>
        <v>3</v>
      </c>
      <c r="E23" s="98">
        <v>0</v>
      </c>
      <c r="F23" s="98">
        <v>0</v>
      </c>
      <c r="G23" s="99">
        <f t="shared" si="3"/>
        <v>0</v>
      </c>
    </row>
    <row r="24" spans="1:7" x14ac:dyDescent="0.25">
      <c r="A24" s="101" t="s">
        <v>184</v>
      </c>
      <c r="B24" s="98">
        <v>0</v>
      </c>
      <c r="C24" s="98">
        <v>4</v>
      </c>
      <c r="D24" s="99">
        <f t="shared" si="2"/>
        <v>4</v>
      </c>
      <c r="E24" s="98">
        <v>3</v>
      </c>
      <c r="F24" s="98">
        <v>0</v>
      </c>
      <c r="G24" s="99">
        <f t="shared" si="3"/>
        <v>3</v>
      </c>
    </row>
    <row r="25" spans="1:7" x14ac:dyDescent="0.25">
      <c r="A25" s="102"/>
      <c r="B25" s="99"/>
      <c r="C25" s="99"/>
      <c r="D25" s="100">
        <f>SUM(D18:D24)</f>
        <v>19</v>
      </c>
      <c r="E25" s="99"/>
      <c r="F25" s="99"/>
      <c r="G25" s="100">
        <f>SUM(G18:G24)</f>
        <v>19</v>
      </c>
    </row>
    <row r="26" spans="1:7" x14ac:dyDescent="0.25">
      <c r="A26" s="101" t="s">
        <v>188</v>
      </c>
      <c r="B26" s="98">
        <v>2</v>
      </c>
      <c r="C26" s="98">
        <v>0</v>
      </c>
      <c r="D26" s="99">
        <f>SUM(B26:C26)</f>
        <v>2</v>
      </c>
      <c r="E26" s="98">
        <v>1</v>
      </c>
      <c r="F26" s="98">
        <v>2</v>
      </c>
      <c r="G26" s="99">
        <f>SUM(E26:F26)</f>
        <v>3</v>
      </c>
    </row>
    <row r="27" spans="1:7" x14ac:dyDescent="0.25">
      <c r="A27" s="101" t="s">
        <v>189</v>
      </c>
      <c r="B27" s="98">
        <v>2</v>
      </c>
      <c r="C27" s="98">
        <v>0</v>
      </c>
      <c r="D27" s="99">
        <f t="shared" ref="D27:D32" si="4">SUM(B27:C27)</f>
        <v>2</v>
      </c>
      <c r="E27" s="98">
        <v>0</v>
      </c>
      <c r="F27" s="98">
        <v>0</v>
      </c>
      <c r="G27" s="99">
        <f t="shared" ref="G27:G32" si="5">SUM(E27:F27)</f>
        <v>0</v>
      </c>
    </row>
    <row r="28" spans="1:7" x14ac:dyDescent="0.25">
      <c r="A28" s="101" t="s">
        <v>190</v>
      </c>
      <c r="B28" s="98">
        <v>4</v>
      </c>
      <c r="C28" s="98">
        <v>0</v>
      </c>
      <c r="D28" s="99">
        <f t="shared" si="4"/>
        <v>4</v>
      </c>
      <c r="E28" s="98">
        <v>0</v>
      </c>
      <c r="F28" s="98">
        <v>0</v>
      </c>
      <c r="G28" s="99">
        <f t="shared" si="5"/>
        <v>0</v>
      </c>
    </row>
    <row r="29" spans="1:7" x14ac:dyDescent="0.25">
      <c r="A29" s="101" t="s">
        <v>191</v>
      </c>
      <c r="B29" s="98">
        <v>2</v>
      </c>
      <c r="C29" s="98">
        <v>0</v>
      </c>
      <c r="D29" s="99">
        <f t="shared" si="4"/>
        <v>2</v>
      </c>
      <c r="E29" s="98">
        <v>4</v>
      </c>
      <c r="F29" s="98">
        <v>0</v>
      </c>
      <c r="G29" s="99">
        <f t="shared" si="5"/>
        <v>4</v>
      </c>
    </row>
    <row r="30" spans="1:7" x14ac:dyDescent="0.25">
      <c r="A30" s="101" t="s">
        <v>192</v>
      </c>
      <c r="B30" s="98">
        <v>2</v>
      </c>
      <c r="C30" s="98">
        <v>0</v>
      </c>
      <c r="D30" s="99">
        <f t="shared" si="4"/>
        <v>2</v>
      </c>
      <c r="E30" s="98">
        <v>0</v>
      </c>
      <c r="F30" s="98">
        <v>0</v>
      </c>
      <c r="G30" s="99">
        <f t="shared" si="5"/>
        <v>0</v>
      </c>
    </row>
    <row r="31" spans="1:7" x14ac:dyDescent="0.25">
      <c r="A31" s="101" t="s">
        <v>193</v>
      </c>
      <c r="B31" s="98">
        <v>0</v>
      </c>
      <c r="C31" s="98">
        <v>2</v>
      </c>
      <c r="D31" s="99">
        <f t="shared" si="4"/>
        <v>2</v>
      </c>
      <c r="E31" s="98">
        <v>4</v>
      </c>
      <c r="F31" s="98">
        <v>2</v>
      </c>
      <c r="G31" s="99">
        <f t="shared" si="5"/>
        <v>6</v>
      </c>
    </row>
    <row r="32" spans="1:7" x14ac:dyDescent="0.25">
      <c r="A32" s="101" t="s">
        <v>194</v>
      </c>
      <c r="B32" s="98">
        <v>2</v>
      </c>
      <c r="C32" s="98">
        <v>2</v>
      </c>
      <c r="D32" s="99">
        <f t="shared" si="4"/>
        <v>4</v>
      </c>
      <c r="E32" s="98">
        <v>0</v>
      </c>
      <c r="F32" s="98">
        <v>0</v>
      </c>
      <c r="G32" s="99">
        <f t="shared" si="5"/>
        <v>0</v>
      </c>
    </row>
    <row r="33" spans="1:7" x14ac:dyDescent="0.25">
      <c r="A33" s="102"/>
      <c r="B33" s="99"/>
      <c r="C33" s="99"/>
      <c r="D33" s="100">
        <f>SUM(D26:D32)</f>
        <v>18</v>
      </c>
      <c r="E33" s="99"/>
      <c r="F33" s="99"/>
      <c r="G33" s="100">
        <f>SUM(G26:G32)</f>
        <v>13</v>
      </c>
    </row>
    <row r="34" spans="1:7" x14ac:dyDescent="0.25">
      <c r="A34" s="97"/>
    </row>
    <row r="56" spans="1:1" x14ac:dyDescent="0.25">
      <c r="A56" s="3"/>
    </row>
  </sheetData>
  <mergeCells count="2">
    <mergeCell ref="B8:D8"/>
    <mergeCell ref="E8:G8"/>
  </mergeCells>
  <pageMargins left="0.7" right="0.7" top="0.75" bottom="0.75" header="0.3" footer="0.3"/>
  <pageSetup scale="89" orientation="portrait" r:id="rId1"/>
  <ignoredErrors>
    <ignoredError sqref="D25 D17 G17 G2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8"/>
  <sheetViews>
    <sheetView zoomScale="85" zoomScaleNormal="85" workbookViewId="0">
      <pane ySplit="2" topLeftCell="A3" activePane="bottomLeft" state="frozen"/>
      <selection pane="bottomLeft" activeCell="G17" sqref="G17"/>
    </sheetView>
  </sheetViews>
  <sheetFormatPr defaultRowHeight="15" x14ac:dyDescent="0.25"/>
  <cols>
    <col min="1" max="1" width="11.5703125" bestFit="1" customWidth="1"/>
    <col min="2" max="5" width="15.85546875" bestFit="1" customWidth="1"/>
  </cols>
  <sheetData>
    <row r="1" spans="1:6" x14ac:dyDescent="0.25">
      <c r="B1" s="204" t="s">
        <v>162</v>
      </c>
      <c r="C1" s="204"/>
      <c r="D1" s="204" t="s">
        <v>163</v>
      </c>
      <c r="E1" s="204"/>
    </row>
    <row r="2" spans="1:6" x14ac:dyDescent="0.25">
      <c r="A2" s="95" t="s">
        <v>159</v>
      </c>
      <c r="B2" t="s">
        <v>164</v>
      </c>
      <c r="C2" t="s">
        <v>165</v>
      </c>
      <c r="D2" t="s">
        <v>164</v>
      </c>
      <c r="E2" t="s">
        <v>165</v>
      </c>
      <c r="F2" s="96" t="str">
        <f>"NOTE: PAST 28 DAYS AVERAGE: "&amp;TEXT(AVERAGE(F3:F38),"+#,##0.00;-#,##0.00;")&amp;" SD40 EQUIVALENT UNITS"</f>
        <v>NOTE: PAST 28 DAYS AVERAGE: -0.39 SD40 EQUIVALENT UNITS</v>
      </c>
    </row>
    <row r="3" spans="1:6" x14ac:dyDescent="0.25">
      <c r="A3" s="138">
        <v>42371</v>
      </c>
      <c r="B3" s="3">
        <v>3</v>
      </c>
      <c r="C3" s="167">
        <v>4.1333333333333337</v>
      </c>
      <c r="D3" s="3">
        <v>3</v>
      </c>
      <c r="E3" s="3">
        <v>3</v>
      </c>
      <c r="F3" s="148">
        <f t="shared" ref="F3:F38" si="0">B3-C3</f>
        <v>-1.1333333333333337</v>
      </c>
    </row>
    <row r="4" spans="1:6" x14ac:dyDescent="0.25">
      <c r="A4" s="141">
        <v>42372</v>
      </c>
      <c r="B4" s="3">
        <v>5</v>
      </c>
      <c r="C4" s="170">
        <v>2</v>
      </c>
      <c r="D4" s="3">
        <v>5</v>
      </c>
      <c r="E4" s="3">
        <v>2</v>
      </c>
      <c r="F4" s="148">
        <f t="shared" si="0"/>
        <v>3</v>
      </c>
    </row>
    <row r="5" spans="1:6" x14ac:dyDescent="0.25">
      <c r="A5" s="141">
        <v>42373</v>
      </c>
      <c r="B5" s="3">
        <v>8</v>
      </c>
      <c r="C5" s="170">
        <v>2</v>
      </c>
      <c r="D5" s="3">
        <v>8</v>
      </c>
      <c r="E5" s="3">
        <v>2</v>
      </c>
      <c r="F5" s="148">
        <f t="shared" si="0"/>
        <v>6</v>
      </c>
    </row>
    <row r="6" spans="1:6" x14ac:dyDescent="0.25">
      <c r="A6" s="141">
        <v>42374</v>
      </c>
      <c r="B6" s="3">
        <v>10</v>
      </c>
      <c r="C6" s="170">
        <v>2</v>
      </c>
      <c r="D6" s="3">
        <v>10</v>
      </c>
      <c r="E6" s="3">
        <v>2</v>
      </c>
      <c r="F6" s="148">
        <f t="shared" si="0"/>
        <v>8</v>
      </c>
    </row>
    <row r="7" spans="1:6" x14ac:dyDescent="0.25">
      <c r="A7" s="141">
        <v>42375</v>
      </c>
      <c r="B7" s="3">
        <v>7</v>
      </c>
      <c r="C7" s="170">
        <v>2</v>
      </c>
      <c r="D7" s="3">
        <v>7</v>
      </c>
      <c r="E7" s="3">
        <v>2</v>
      </c>
      <c r="F7" s="148">
        <f t="shared" si="0"/>
        <v>5</v>
      </c>
    </row>
    <row r="8" spans="1:6" x14ac:dyDescent="0.25">
      <c r="A8" s="141">
        <v>42376</v>
      </c>
      <c r="B8" s="3">
        <v>5</v>
      </c>
      <c r="C8" s="170">
        <v>2.8</v>
      </c>
      <c r="D8" s="3">
        <v>5</v>
      </c>
      <c r="E8" s="3">
        <v>2</v>
      </c>
      <c r="F8" s="148">
        <f t="shared" si="0"/>
        <v>2.2000000000000002</v>
      </c>
    </row>
    <row r="9" spans="1:6" x14ac:dyDescent="0.25">
      <c r="A9" s="141">
        <v>42377</v>
      </c>
      <c r="B9" s="3">
        <v>4</v>
      </c>
      <c r="C9" s="170">
        <v>3.4666666666666668</v>
      </c>
      <c r="D9" s="3">
        <v>4</v>
      </c>
      <c r="E9" s="3">
        <v>3</v>
      </c>
      <c r="F9" s="148">
        <f t="shared" si="0"/>
        <v>0.53333333333333321</v>
      </c>
    </row>
    <row r="10" spans="1:6" x14ac:dyDescent="0.25">
      <c r="A10" s="141">
        <v>42378</v>
      </c>
      <c r="B10" s="3">
        <v>3</v>
      </c>
      <c r="C10" s="170">
        <v>3.4666666666666668</v>
      </c>
      <c r="D10" s="3">
        <v>3</v>
      </c>
      <c r="E10" s="3">
        <v>3</v>
      </c>
      <c r="F10" s="148">
        <f t="shared" si="0"/>
        <v>-0.46666666666666679</v>
      </c>
    </row>
    <row r="11" spans="1:6" x14ac:dyDescent="0.25">
      <c r="A11" s="141">
        <v>42379</v>
      </c>
      <c r="B11" s="3">
        <v>3</v>
      </c>
      <c r="C11" s="170">
        <v>2.5</v>
      </c>
      <c r="D11" s="3">
        <v>3</v>
      </c>
      <c r="E11" s="3">
        <v>2</v>
      </c>
      <c r="F11" s="148">
        <f t="shared" si="0"/>
        <v>0.5</v>
      </c>
    </row>
    <row r="12" spans="1:6" x14ac:dyDescent="0.25">
      <c r="A12" s="141">
        <v>42380</v>
      </c>
      <c r="B12" s="3">
        <v>6</v>
      </c>
      <c r="C12" s="170">
        <v>2.5</v>
      </c>
      <c r="D12" s="3">
        <v>6</v>
      </c>
      <c r="E12" s="3">
        <v>2</v>
      </c>
      <c r="F12" s="148">
        <f t="shared" si="0"/>
        <v>3.5</v>
      </c>
    </row>
    <row r="13" spans="1:6" x14ac:dyDescent="0.25">
      <c r="A13" s="141">
        <v>42381</v>
      </c>
      <c r="B13" s="3">
        <v>5</v>
      </c>
      <c r="C13" s="170">
        <v>7.1</v>
      </c>
      <c r="D13" s="3">
        <v>5</v>
      </c>
      <c r="E13" s="3">
        <v>5</v>
      </c>
      <c r="F13" s="148">
        <f t="shared" si="0"/>
        <v>-2.0999999999999996</v>
      </c>
    </row>
    <row r="14" spans="1:6" x14ac:dyDescent="0.25">
      <c r="A14" s="141">
        <v>42382</v>
      </c>
      <c r="B14" s="3">
        <v>8</v>
      </c>
      <c r="C14" s="170">
        <v>7.1</v>
      </c>
      <c r="D14" s="3">
        <v>8</v>
      </c>
      <c r="E14" s="3">
        <v>5</v>
      </c>
      <c r="F14" s="148">
        <f t="shared" si="0"/>
        <v>0.90000000000000036</v>
      </c>
    </row>
    <row r="15" spans="1:6" x14ac:dyDescent="0.25">
      <c r="A15" s="141">
        <v>42383</v>
      </c>
      <c r="B15" s="3">
        <v>1</v>
      </c>
      <c r="C15" s="170">
        <v>4.4000000000000004</v>
      </c>
      <c r="D15" s="3">
        <v>1</v>
      </c>
      <c r="E15" s="3">
        <v>3</v>
      </c>
      <c r="F15" s="148">
        <f t="shared" si="0"/>
        <v>-3.4000000000000004</v>
      </c>
    </row>
    <row r="16" spans="1:6" x14ac:dyDescent="0.25">
      <c r="A16" s="141">
        <v>42384</v>
      </c>
      <c r="B16" s="3">
        <v>1</v>
      </c>
      <c r="C16" s="170">
        <v>4.4000000000000004</v>
      </c>
      <c r="D16" s="3">
        <v>1</v>
      </c>
      <c r="E16" s="3">
        <v>3</v>
      </c>
      <c r="F16" s="148">
        <f t="shared" si="0"/>
        <v>-3.4000000000000004</v>
      </c>
    </row>
    <row r="17" spans="1:6" x14ac:dyDescent="0.25">
      <c r="A17" s="141">
        <v>42385</v>
      </c>
      <c r="B17" s="3">
        <v>3</v>
      </c>
      <c r="C17" s="170">
        <v>2.9</v>
      </c>
      <c r="D17" s="3">
        <v>3</v>
      </c>
      <c r="E17" s="3">
        <v>2</v>
      </c>
      <c r="F17" s="148">
        <f t="shared" si="0"/>
        <v>0.10000000000000009</v>
      </c>
    </row>
    <row r="18" spans="1:6" x14ac:dyDescent="0.25">
      <c r="A18" s="147">
        <v>42386</v>
      </c>
      <c r="B18" s="168">
        <v>4</v>
      </c>
      <c r="C18" s="170">
        <v>2.6</v>
      </c>
      <c r="D18" s="168">
        <v>4</v>
      </c>
      <c r="E18" s="168">
        <v>2</v>
      </c>
      <c r="F18" s="148">
        <f t="shared" si="0"/>
        <v>1.4</v>
      </c>
    </row>
    <row r="19" spans="1:6" x14ac:dyDescent="0.25">
      <c r="A19" s="147">
        <v>42387</v>
      </c>
      <c r="B19" s="168">
        <v>6</v>
      </c>
      <c r="C19" s="170">
        <v>4.0999999999999996</v>
      </c>
      <c r="D19" s="168">
        <v>6</v>
      </c>
      <c r="E19" s="168">
        <v>3</v>
      </c>
      <c r="F19" s="148">
        <f t="shared" si="0"/>
        <v>1.9000000000000004</v>
      </c>
    </row>
    <row r="20" spans="1:6" x14ac:dyDescent="0.25">
      <c r="A20" s="147">
        <v>42388</v>
      </c>
      <c r="B20" s="168">
        <v>2</v>
      </c>
      <c r="C20" s="170">
        <v>5.5</v>
      </c>
      <c r="D20" s="168">
        <v>2</v>
      </c>
      <c r="E20" s="168">
        <v>4</v>
      </c>
      <c r="F20" s="148">
        <f t="shared" si="0"/>
        <v>-3.5</v>
      </c>
    </row>
    <row r="21" spans="1:6" x14ac:dyDescent="0.25">
      <c r="A21" s="147">
        <v>42389</v>
      </c>
      <c r="B21" s="168">
        <v>2</v>
      </c>
      <c r="C21" s="170">
        <v>3.8</v>
      </c>
      <c r="D21" s="168">
        <v>2</v>
      </c>
      <c r="E21" s="168">
        <v>3</v>
      </c>
      <c r="F21" s="148">
        <f t="shared" si="0"/>
        <v>-1.7999999999999998</v>
      </c>
    </row>
    <row r="22" spans="1:6" x14ac:dyDescent="0.25">
      <c r="A22" s="147">
        <v>42390</v>
      </c>
      <c r="B22" s="168">
        <v>2</v>
      </c>
      <c r="C22" s="170">
        <v>6.6</v>
      </c>
      <c r="D22" s="168">
        <v>2</v>
      </c>
      <c r="E22" s="168">
        <v>5</v>
      </c>
      <c r="F22" s="148">
        <f t="shared" si="0"/>
        <v>-4.5999999999999996</v>
      </c>
    </row>
    <row r="23" spans="1:6" x14ac:dyDescent="0.25">
      <c r="A23" s="147">
        <v>42391</v>
      </c>
      <c r="B23" s="168">
        <v>4</v>
      </c>
      <c r="C23" s="170">
        <v>4.3</v>
      </c>
      <c r="D23" s="168">
        <v>4</v>
      </c>
      <c r="E23" s="168">
        <v>3</v>
      </c>
      <c r="F23" s="148">
        <f t="shared" si="0"/>
        <v>-0.29999999999999982</v>
      </c>
    </row>
    <row r="24" spans="1:6" x14ac:dyDescent="0.25">
      <c r="A24" s="147">
        <v>42392</v>
      </c>
      <c r="B24" s="168">
        <v>5</v>
      </c>
      <c r="C24" s="170">
        <v>5.7</v>
      </c>
      <c r="D24" s="168">
        <v>5</v>
      </c>
      <c r="E24" s="168">
        <v>4</v>
      </c>
      <c r="F24" s="148">
        <f t="shared" si="0"/>
        <v>-0.70000000000000018</v>
      </c>
    </row>
    <row r="25" spans="1:6" x14ac:dyDescent="0.25">
      <c r="A25" s="147">
        <v>42393</v>
      </c>
      <c r="B25" s="169">
        <v>5</v>
      </c>
      <c r="C25" s="170">
        <v>4.2</v>
      </c>
      <c r="D25" s="169">
        <v>5</v>
      </c>
      <c r="E25" s="169">
        <v>3</v>
      </c>
      <c r="F25" s="148">
        <f t="shared" si="0"/>
        <v>0.79999999999999982</v>
      </c>
    </row>
    <row r="26" spans="1:6" x14ac:dyDescent="0.25">
      <c r="A26" s="147">
        <v>42394</v>
      </c>
      <c r="B26" s="169">
        <v>8</v>
      </c>
      <c r="C26" s="170">
        <v>5.7</v>
      </c>
      <c r="D26" s="169">
        <v>8</v>
      </c>
      <c r="E26" s="169">
        <v>4</v>
      </c>
      <c r="F26" s="148">
        <f t="shared" si="0"/>
        <v>2.2999999999999998</v>
      </c>
    </row>
    <row r="27" spans="1:6" x14ac:dyDescent="0.25">
      <c r="A27" s="147">
        <v>42395</v>
      </c>
      <c r="B27" s="169">
        <v>10</v>
      </c>
      <c r="C27" s="170">
        <v>5.7</v>
      </c>
      <c r="D27" s="169">
        <v>10</v>
      </c>
      <c r="E27" s="169">
        <v>4</v>
      </c>
      <c r="F27" s="148">
        <f t="shared" si="0"/>
        <v>4.3</v>
      </c>
    </row>
    <row r="28" spans="1:6" x14ac:dyDescent="0.25">
      <c r="A28" s="147">
        <v>42396</v>
      </c>
      <c r="B28" s="169">
        <v>6</v>
      </c>
      <c r="C28" s="170">
        <v>5.4</v>
      </c>
      <c r="D28" s="169">
        <v>6</v>
      </c>
      <c r="E28" s="169">
        <v>4</v>
      </c>
      <c r="F28" s="148">
        <f t="shared" si="0"/>
        <v>0.59999999999999964</v>
      </c>
    </row>
    <row r="29" spans="1:6" x14ac:dyDescent="0.25">
      <c r="A29" s="147">
        <v>42397</v>
      </c>
      <c r="B29" s="169">
        <v>7</v>
      </c>
      <c r="C29" s="170">
        <v>5.0999999999999996</v>
      </c>
      <c r="D29" s="169">
        <v>7</v>
      </c>
      <c r="E29" s="169">
        <v>4</v>
      </c>
      <c r="F29" s="148">
        <f t="shared" si="0"/>
        <v>1.9000000000000004</v>
      </c>
    </row>
    <row r="30" spans="1:6" x14ac:dyDescent="0.25">
      <c r="A30" s="147">
        <v>42398</v>
      </c>
      <c r="B30" s="169">
        <v>4</v>
      </c>
      <c r="C30" s="170">
        <v>5.0999999999999996</v>
      </c>
      <c r="D30" s="169">
        <v>4</v>
      </c>
      <c r="E30" s="169">
        <v>4</v>
      </c>
      <c r="F30" s="148">
        <f t="shared" si="0"/>
        <v>-1.0999999999999996</v>
      </c>
    </row>
    <row r="31" spans="1:6" x14ac:dyDescent="0.25">
      <c r="A31" s="147">
        <v>42399</v>
      </c>
      <c r="B31" s="169">
        <v>3</v>
      </c>
      <c r="C31" s="170">
        <v>1</v>
      </c>
      <c r="D31" s="169">
        <v>3</v>
      </c>
      <c r="E31" s="169">
        <v>1</v>
      </c>
      <c r="F31" s="148">
        <f t="shared" si="0"/>
        <v>2</v>
      </c>
    </row>
    <row r="32" spans="1:6" x14ac:dyDescent="0.25">
      <c r="A32" s="166">
        <v>42400</v>
      </c>
      <c r="B32" s="171">
        <v>2</v>
      </c>
      <c r="C32" s="170">
        <v>2.2999999999999998</v>
      </c>
      <c r="D32" s="171">
        <v>2</v>
      </c>
      <c r="E32" s="171">
        <v>2</v>
      </c>
      <c r="F32" s="148">
        <f t="shared" si="0"/>
        <v>-0.29999999999999982</v>
      </c>
    </row>
    <row r="33" spans="1:6" x14ac:dyDescent="0.25">
      <c r="A33" s="166">
        <v>42401</v>
      </c>
      <c r="B33" s="171">
        <v>2</v>
      </c>
      <c r="C33" s="170">
        <v>5.2</v>
      </c>
      <c r="D33" s="171">
        <v>2</v>
      </c>
      <c r="E33" s="171">
        <v>4</v>
      </c>
      <c r="F33" s="148">
        <f t="shared" si="0"/>
        <v>-3.2</v>
      </c>
    </row>
    <row r="34" spans="1:6" x14ac:dyDescent="0.25">
      <c r="A34" s="166">
        <v>42402</v>
      </c>
      <c r="B34" s="171">
        <v>2</v>
      </c>
      <c r="C34" s="170">
        <v>11</v>
      </c>
      <c r="D34" s="171">
        <v>2</v>
      </c>
      <c r="E34" s="171">
        <v>8</v>
      </c>
      <c r="F34" s="148">
        <f t="shared" si="0"/>
        <v>-9</v>
      </c>
    </row>
    <row r="35" spans="1:6" x14ac:dyDescent="0.25">
      <c r="A35" s="166">
        <v>42403</v>
      </c>
      <c r="B35" s="171">
        <v>2</v>
      </c>
      <c r="C35" s="170">
        <v>8.4</v>
      </c>
      <c r="D35" s="171">
        <v>2</v>
      </c>
      <c r="E35" s="171">
        <v>6</v>
      </c>
      <c r="F35" s="148">
        <f t="shared" si="0"/>
        <v>-6.4</v>
      </c>
    </row>
    <row r="36" spans="1:6" x14ac:dyDescent="0.25">
      <c r="A36" s="166">
        <v>42404</v>
      </c>
      <c r="B36" s="171">
        <v>2</v>
      </c>
      <c r="C36" s="170">
        <v>11.3</v>
      </c>
      <c r="D36" s="171">
        <v>2</v>
      </c>
      <c r="E36" s="171">
        <v>8</v>
      </c>
      <c r="F36" s="148">
        <f t="shared" si="0"/>
        <v>-9.3000000000000007</v>
      </c>
    </row>
    <row r="37" spans="1:6" x14ac:dyDescent="0.25">
      <c r="A37" s="166">
        <v>42405</v>
      </c>
      <c r="B37" s="171">
        <v>4</v>
      </c>
      <c r="C37" s="170">
        <v>5.7</v>
      </c>
      <c r="D37" s="171">
        <v>4</v>
      </c>
      <c r="E37" s="171">
        <v>4</v>
      </c>
      <c r="F37" s="148">
        <f t="shared" si="0"/>
        <v>-1.7000000000000002</v>
      </c>
    </row>
    <row r="38" spans="1:6" x14ac:dyDescent="0.25">
      <c r="A38" s="166">
        <v>42406</v>
      </c>
      <c r="B38" s="171">
        <v>2</v>
      </c>
      <c r="C38" s="170">
        <v>8.5</v>
      </c>
      <c r="D38" s="171">
        <v>2</v>
      </c>
      <c r="E38" s="171">
        <v>6</v>
      </c>
      <c r="F38" s="148">
        <f t="shared" si="0"/>
        <v>-6.5</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2016-01-26T17:53:19Z</cp:lastPrinted>
  <dcterms:created xsi:type="dcterms:W3CDTF">2006-09-16T00:00:00Z</dcterms:created>
  <dcterms:modified xsi:type="dcterms:W3CDTF">2016-02-11T14:59:35Z</dcterms:modified>
</cp:coreProperties>
</file>