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435" windowWidth="28830" windowHeight="648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D57" i="3" l="1"/>
  <c r="C57" i="3"/>
  <c r="B57" i="3"/>
  <c r="C70" i="2" l="1"/>
  <c r="B70" i="2"/>
  <c r="C69" i="2"/>
  <c r="B69" i="2"/>
  <c r="C68" i="2"/>
  <c r="B68" i="2"/>
  <c r="B67" i="2"/>
  <c r="C65"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<sst xmlns="http://schemas.openxmlformats.org/spreadsheetml/2006/main" count="340" uniqueCount="207">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</sst>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4" t="s">
        <v>173</v>
      </c>
      <c r="B1" s="175"/>
      <c r="C1" s="175"/>
      <c r="D1" s="175"/>
      <c r="E1" s="176"/>
    </row>
    <row r="2" spans="1:5" ht="14.25" customHeight="1" thickBot="1" x14ac:dyDescent="0.3">
      <c r="A2" s="1"/>
      <c r="B2" s="2"/>
      <c r="C2" s="2"/>
      <c r="D2" s="118" t="s">
        <v>176</v>
      </c>
      <c r="E2" s="117" t="s">
        <v>177</v>
      </c>
    </row>
    <row r="3" spans="1:5" ht="15" customHeight="1" x14ac:dyDescent="0.25">
      <c r="A3" s="177" t="s">
        <v>202</v>
      </c>
      <c r="B3" s="161" t="s">
        <v>198</v>
      </c>
      <c r="C3" s="180" t="str">
        <f>"Reporting Week: "&amp;WEEKNUM(E3,1)</f>
        <v>Reporting Week: 43</v>
      </c>
      <c r="D3" s="3" t="s">
        <v>0</v>
      </c>
      <c r="E3" s="4">
        <v>43030</v>
      </c>
    </row>
    <row r="4" spans="1:5" ht="15.75" thickBot="1" x14ac:dyDescent="0.3">
      <c r="A4" s="178"/>
      <c r="B4" s="179"/>
      <c r="C4" s="181"/>
      <c r="D4" s="5" t="s">
        <v>1</v>
      </c>
      <c r="E4" s="6">
        <f>E3+6</f>
        <v>43036</v>
      </c>
    </row>
    <row r="5" spans="1:5" ht="48" customHeight="1" thickBot="1" x14ac:dyDescent="0.3">
      <c r="A5" s="163" t="s">
        <v>133</v>
      </c>
      <c r="B5" s="182"/>
      <c r="C5" s="7"/>
      <c r="D5" s="8"/>
      <c r="E5" s="9"/>
    </row>
    <row r="6" spans="1:5" ht="15.75" customHeight="1" x14ac:dyDescent="0.25">
      <c r="A6" s="10" t="s">
        <v>2</v>
      </c>
      <c r="B6" s="11">
        <v>29.189080949202001</v>
      </c>
      <c r="C6" s="12"/>
      <c r="D6" s="12"/>
      <c r="E6" s="9"/>
    </row>
    <row r="7" spans="1:5" x14ac:dyDescent="0.25">
      <c r="A7" s="13" t="s">
        <v>3</v>
      </c>
      <c r="B7" s="14">
        <v>21.455887030086998</v>
      </c>
      <c r="C7" s="12"/>
      <c r="D7" s="12"/>
      <c r="E7" s="9"/>
    </row>
    <row r="8" spans="1:5" x14ac:dyDescent="0.25">
      <c r="A8" s="13" t="s">
        <v>4</v>
      </c>
      <c r="B8" s="14">
        <v>24.978506375228001</v>
      </c>
      <c r="C8" s="12"/>
      <c r="D8" s="12"/>
      <c r="E8" s="9"/>
    </row>
    <row r="9" spans="1:5" x14ac:dyDescent="0.25">
      <c r="A9" s="13" t="s">
        <v>5</v>
      </c>
      <c r="B9" s="14">
        <v>17.383813194287001</v>
      </c>
      <c r="C9" s="12"/>
      <c r="D9" s="12"/>
      <c r="E9" s="9"/>
    </row>
    <row r="10" spans="1:5" x14ac:dyDescent="0.25">
      <c r="A10" s="13" t="s">
        <v>6</v>
      </c>
      <c r="B10" s="14">
        <v>23.035304787200001</v>
      </c>
      <c r="C10" s="12"/>
      <c r="D10" s="12"/>
      <c r="E10" s="9"/>
    </row>
    <row r="11" spans="1:5" x14ac:dyDescent="0.25">
      <c r="A11" s="13" t="s">
        <v>7</v>
      </c>
      <c r="B11" s="14">
        <v>25.613141233362001</v>
      </c>
      <c r="C11" s="12"/>
      <c r="D11" s="12"/>
      <c r="E11" s="9"/>
    </row>
    <row r="12" spans="1:5" x14ac:dyDescent="0.25">
      <c r="A12" s="13" t="s">
        <v>8</v>
      </c>
      <c r="B12" s="14">
        <v>22.724355387332999</v>
      </c>
      <c r="C12" s="12"/>
      <c r="D12" s="12"/>
      <c r="E12" s="9"/>
    </row>
    <row r="13" spans="1:5" x14ac:dyDescent="0.25">
      <c r="A13" s="143" t="s">
        <v>9</v>
      </c>
      <c r="B13" s="144">
        <v>23.161736156050999</v>
      </c>
      <c r="C13" s="12"/>
      <c r="D13" s="12"/>
      <c r="E13" s="9"/>
    </row>
    <row r="14" spans="1:5" ht="13.5" customHeight="1" thickBot="1" x14ac:dyDescent="0.3">
      <c r="A14" s="9"/>
      <c r="B14" s="15"/>
      <c r="C14" s="9"/>
      <c r="D14" s="9"/>
      <c r="E14" s="9"/>
    </row>
    <row r="15" spans="1:5" ht="60.75" customHeight="1" thickBot="1" x14ac:dyDescent="0.3">
      <c r="A15" s="166" t="s">
        <v>170</v>
      </c>
      <c r="B15" s="167"/>
      <c r="C15" s="18"/>
      <c r="D15" s="19"/>
    </row>
    <row r="16" spans="1:5" ht="28.5" customHeight="1" thickBot="1" x14ac:dyDescent="0.3">
      <c r="A16" s="126" t="s">
        <v>179</v>
      </c>
      <c r="B16" s="127" t="s">
        <v>180</v>
      </c>
      <c r="C16" s="18"/>
      <c r="D16" s="19"/>
    </row>
    <row r="17" spans="1:10" x14ac:dyDescent="0.25">
      <c r="A17" s="124" t="s">
        <v>181</v>
      </c>
      <c r="B17" s="125">
        <v>14.4</v>
      </c>
      <c r="C17" s="21"/>
      <c r="D17" s="21"/>
    </row>
    <row r="18" spans="1:10" x14ac:dyDescent="0.25">
      <c r="A18" s="23" t="s">
        <v>182</v>
      </c>
      <c r="B18" s="22">
        <v>13.9</v>
      </c>
      <c r="C18" s="21"/>
      <c r="D18" s="21"/>
    </row>
    <row r="19" spans="1:10" x14ac:dyDescent="0.25">
      <c r="A19" s="23" t="s">
        <v>183</v>
      </c>
      <c r="B19" s="22">
        <v>26</v>
      </c>
      <c r="C19" s="21"/>
      <c r="D19" s="21"/>
    </row>
    <row r="20" spans="1:10" x14ac:dyDescent="0.25">
      <c r="A20" s="23" t="s">
        <v>184</v>
      </c>
      <c r="B20" s="22">
        <v>11.6</v>
      </c>
      <c r="C20" s="21"/>
      <c r="D20" s="21"/>
    </row>
    <row r="21" spans="1:10" x14ac:dyDescent="0.25">
      <c r="A21" s="23" t="s">
        <v>185</v>
      </c>
      <c r="B21" s="22">
        <v>17.5</v>
      </c>
      <c r="C21" s="21"/>
      <c r="D21" s="21"/>
    </row>
    <row r="22" spans="1:10" x14ac:dyDescent="0.25">
      <c r="A22" s="23" t="s">
        <v>186</v>
      </c>
      <c r="B22" s="24">
        <v>12.1</v>
      </c>
      <c r="C22" s="21"/>
      <c r="D22" s="21"/>
    </row>
    <row r="23" spans="1:10" x14ac:dyDescent="0.25">
      <c r="A23" s="23" t="s">
        <v>187</v>
      </c>
      <c r="B23" s="22">
        <v>13.8</v>
      </c>
      <c r="C23" s="21"/>
      <c r="D23" s="21"/>
    </row>
    <row r="24" spans="1:10" x14ac:dyDescent="0.25">
      <c r="A24" s="23" t="s">
        <v>188</v>
      </c>
      <c r="B24" s="22">
        <v>19.100000000000001</v>
      </c>
      <c r="C24" s="21"/>
      <c r="D24" s="21"/>
      <c r="I24" s="25"/>
      <c r="J24" s="25"/>
    </row>
    <row r="25" spans="1:10" x14ac:dyDescent="0.25">
      <c r="A25" s="23" t="s">
        <v>189</v>
      </c>
      <c r="B25" s="22">
        <v>9.1</v>
      </c>
      <c r="C25" s="21"/>
      <c r="D25" s="21"/>
      <c r="I25" s="20"/>
      <c r="J25" s="20"/>
    </row>
    <row r="26" spans="1:10" x14ac:dyDescent="0.25">
      <c r="A26" s="23" t="s">
        <v>190</v>
      </c>
      <c r="B26" s="22">
        <v>24</v>
      </c>
      <c r="C26" s="21"/>
      <c r="D26" s="21"/>
    </row>
    <row r="27" spans="1:10" x14ac:dyDescent="0.25">
      <c r="A27" s="131" t="s">
        <v>9</v>
      </c>
      <c r="B27" s="132">
        <v>17</v>
      </c>
      <c r="C27" s="21"/>
      <c r="D27" s="21"/>
    </row>
    <row r="28" spans="1:10" ht="18" customHeight="1" thickBot="1" x14ac:dyDescent="0.3">
      <c r="A28" s="49"/>
      <c r="B28" s="113"/>
    </row>
    <row r="29" spans="1:10" ht="45" customHeight="1" thickBot="1" x14ac:dyDescent="0.3">
      <c r="A29" s="163" t="s">
        <v>134</v>
      </c>
      <c r="B29" s="165"/>
      <c r="C29" s="7"/>
      <c r="D29" s="8"/>
    </row>
    <row r="30" spans="1:10" x14ac:dyDescent="0.25">
      <c r="A30" s="26" t="s">
        <v>10</v>
      </c>
      <c r="B30" s="112">
        <v>1014</v>
      </c>
      <c r="C30" s="27"/>
      <c r="D30" s="27"/>
    </row>
    <row r="31" spans="1:10" x14ac:dyDescent="0.25">
      <c r="A31" s="28" t="s">
        <v>11</v>
      </c>
      <c r="B31" s="29">
        <v>13440</v>
      </c>
      <c r="C31" s="27"/>
      <c r="D31" s="27"/>
    </row>
    <row r="32" spans="1:10" x14ac:dyDescent="0.25">
      <c r="A32" s="28" t="s">
        <v>12</v>
      </c>
      <c r="B32" s="29">
        <v>2193</v>
      </c>
      <c r="C32" s="27"/>
      <c r="D32" s="27"/>
    </row>
    <row r="33" spans="1:5" x14ac:dyDescent="0.25">
      <c r="A33" s="28" t="s">
        <v>2</v>
      </c>
      <c r="B33" s="29">
        <v>937</v>
      </c>
      <c r="C33" s="27"/>
      <c r="D33" s="27"/>
    </row>
    <row r="34" spans="1:5" x14ac:dyDescent="0.25">
      <c r="A34" s="28" t="s">
        <v>13</v>
      </c>
      <c r="B34" s="29">
        <v>448</v>
      </c>
      <c r="C34" s="27"/>
      <c r="D34" s="27"/>
    </row>
    <row r="35" spans="1:5" x14ac:dyDescent="0.25">
      <c r="A35" s="28" t="s">
        <v>14</v>
      </c>
      <c r="B35" s="29">
        <v>395</v>
      </c>
      <c r="C35" s="27"/>
      <c r="D35" s="27"/>
    </row>
    <row r="36" spans="1:5" x14ac:dyDescent="0.25">
      <c r="A36" s="28" t="s">
        <v>15</v>
      </c>
      <c r="B36" s="29">
        <v>6804</v>
      </c>
      <c r="C36" s="27"/>
      <c r="D36" s="27"/>
    </row>
    <row r="37" spans="1:5" x14ac:dyDescent="0.25">
      <c r="A37" s="28" t="s">
        <v>16</v>
      </c>
      <c r="B37" s="29">
        <v>883</v>
      </c>
      <c r="C37" s="27"/>
      <c r="D37" s="27"/>
    </row>
    <row r="38" spans="1:5" x14ac:dyDescent="0.25">
      <c r="A38" s="141" t="s">
        <v>17</v>
      </c>
      <c r="B38" s="142">
        <f>SUM(B30:B37)</f>
        <v>26114</v>
      </c>
      <c r="C38" s="27"/>
      <c r="D38" s="27"/>
    </row>
    <row r="39" spans="1:5" ht="18" customHeight="1" thickBot="1" x14ac:dyDescent="0.3"/>
    <row r="40" spans="1:5" ht="44.25" customHeight="1" thickBot="1" x14ac:dyDescent="0.3">
      <c r="A40" s="163" t="s">
        <v>18</v>
      </c>
      <c r="B40" s="165"/>
      <c r="C40" s="16"/>
      <c r="D40" s="17"/>
    </row>
    <row r="41" spans="1:5" x14ac:dyDescent="0.25">
      <c r="A41" s="26" t="s">
        <v>3</v>
      </c>
      <c r="B41" s="30">
        <v>40.92395833332921</v>
      </c>
      <c r="C41" s="21"/>
      <c r="D41" s="21"/>
    </row>
    <row r="42" spans="1:5" x14ac:dyDescent="0.25">
      <c r="A42" s="28" t="s">
        <v>4</v>
      </c>
      <c r="B42" s="139" t="s">
        <v>206</v>
      </c>
      <c r="C42" s="21"/>
      <c r="D42" s="21"/>
    </row>
    <row r="43" spans="1:5" x14ac:dyDescent="0.25">
      <c r="A43" s="28" t="s">
        <v>5</v>
      </c>
      <c r="B43" s="139" t="s">
        <v>206</v>
      </c>
      <c r="C43" s="21"/>
      <c r="D43" s="21"/>
    </row>
    <row r="44" spans="1:5" x14ac:dyDescent="0.25">
      <c r="A44" s="28" t="s">
        <v>168</v>
      </c>
      <c r="B44" s="139" t="s">
        <v>206</v>
      </c>
      <c r="C44" s="21"/>
      <c r="D44" s="21"/>
    </row>
    <row r="45" spans="1:5" x14ac:dyDescent="0.25">
      <c r="A45" s="28" t="s">
        <v>7</v>
      </c>
      <c r="B45" s="30">
        <v>38.277083333312476</v>
      </c>
      <c r="C45" s="21"/>
      <c r="D45" s="21"/>
    </row>
    <row r="46" spans="1:5" x14ac:dyDescent="0.25">
      <c r="A46" s="28" t="s">
        <v>24</v>
      </c>
      <c r="B46" s="139">
        <v>27.448611111132777</v>
      </c>
      <c r="C46" s="21"/>
      <c r="D46" s="21"/>
    </row>
    <row r="47" spans="1:5" ht="22.5" customHeight="1" thickBot="1" x14ac:dyDescent="0.3"/>
    <row r="48" spans="1:5" ht="38.25" customHeight="1" thickBot="1" x14ac:dyDescent="0.3">
      <c r="A48" s="171" t="s">
        <v>135</v>
      </c>
      <c r="B48" s="172"/>
      <c r="C48" s="172"/>
      <c r="D48" s="172"/>
      <c r="E48" s="173"/>
    </row>
    <row r="49" spans="1:5" ht="15.75" thickBot="1" x14ac:dyDescent="0.3">
      <c r="A49" s="161" t="s">
        <v>25</v>
      </c>
      <c r="B49" s="168" t="s">
        <v>26</v>
      </c>
      <c r="C49" s="169"/>
      <c r="D49" s="170"/>
      <c r="E49" s="159" t="s">
        <v>17</v>
      </c>
    </row>
    <row r="50" spans="1:5" ht="15.75" thickBot="1" x14ac:dyDescent="0.3">
      <c r="A50" s="162"/>
      <c r="B50" s="115" t="s">
        <v>27</v>
      </c>
      <c r="C50" s="115" t="s">
        <v>28</v>
      </c>
      <c r="D50" s="114" t="s">
        <v>16</v>
      </c>
      <c r="E50" s="160"/>
    </row>
    <row r="51" spans="1:5" x14ac:dyDescent="0.25">
      <c r="A51" s="10" t="s">
        <v>2</v>
      </c>
      <c r="B51" s="146">
        <v>0</v>
      </c>
      <c r="C51" s="146">
        <v>0</v>
      </c>
      <c r="D51" s="32">
        <f>E51-C51-B51</f>
        <v>2</v>
      </c>
      <c r="E51" s="33">
        <v>2</v>
      </c>
    </row>
    <row r="52" spans="1:5" x14ac:dyDescent="0.25">
      <c r="A52" s="13" t="s">
        <v>3</v>
      </c>
      <c r="B52" s="146">
        <v>0</v>
      </c>
      <c r="C52" s="146">
        <v>1</v>
      </c>
      <c r="D52" s="32">
        <f t="shared" ref="D52:D59" si="0">E52-C52-B52</f>
        <v>1</v>
      </c>
      <c r="E52" s="33">
        <v>2</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1</v>
      </c>
      <c r="C57" s="146">
        <v>0</v>
      </c>
      <c r="D57" s="32">
        <f t="shared" si="0"/>
        <v>7</v>
      </c>
      <c r="E57" s="33">
        <v>8</v>
      </c>
    </row>
    <row r="58" spans="1:5" x14ac:dyDescent="0.25">
      <c r="A58" s="13" t="s">
        <v>8</v>
      </c>
      <c r="B58" s="146">
        <v>2</v>
      </c>
      <c r="C58" s="146">
        <v>0</v>
      </c>
      <c r="D58" s="32">
        <f t="shared" si="0"/>
        <v>14</v>
      </c>
      <c r="E58" s="33">
        <v>16</v>
      </c>
    </row>
    <row r="59" spans="1:5" x14ac:dyDescent="0.25">
      <c r="A59" s="13" t="s">
        <v>17</v>
      </c>
      <c r="B59" s="147">
        <v>3</v>
      </c>
      <c r="C59" s="147">
        <v>1</v>
      </c>
      <c r="D59" s="147">
        <f t="shared" si="0"/>
        <v>24</v>
      </c>
      <c r="E59" s="147">
        <v>28</v>
      </c>
    </row>
    <row r="60" spans="1:5" ht="30" customHeight="1" thickBot="1" x14ac:dyDescent="0.3">
      <c r="C60" s="16"/>
    </row>
    <row r="61" spans="1:5" ht="36" customHeight="1" thickBot="1" x14ac:dyDescent="0.3">
      <c r="A61" s="163" t="s">
        <v>136</v>
      </c>
      <c r="B61" s="164"/>
      <c r="C61" s="165"/>
    </row>
    <row r="62" spans="1:5" ht="15.75" thickBot="1" x14ac:dyDescent="0.3">
      <c r="A62" s="120"/>
      <c r="B62" s="55" t="s">
        <v>30</v>
      </c>
      <c r="C62" s="135" t="s">
        <v>31</v>
      </c>
    </row>
    <row r="63" spans="1:5" x14ac:dyDescent="0.25">
      <c r="A63" s="26" t="s">
        <v>2</v>
      </c>
      <c r="B63" s="134">
        <v>17</v>
      </c>
      <c r="C63" s="134">
        <v>14</v>
      </c>
    </row>
    <row r="64" spans="1:5" x14ac:dyDescent="0.25">
      <c r="A64" s="28" t="s">
        <v>19</v>
      </c>
      <c r="B64" s="34">
        <f>24+229</f>
        <v>253</v>
      </c>
      <c r="C64" s="34">
        <f>25+96</f>
        <v>121</v>
      </c>
    </row>
    <row r="65" spans="1:3" x14ac:dyDescent="0.25">
      <c r="A65" s="28" t="s">
        <v>20</v>
      </c>
      <c r="B65" s="140">
        <v>2</v>
      </c>
      <c r="C65" s="140">
        <f>115+109</f>
        <v>224</v>
      </c>
    </row>
    <row r="66" spans="1:3" x14ac:dyDescent="0.25">
      <c r="A66" s="28" t="s">
        <v>22</v>
      </c>
      <c r="B66" s="140" t="s">
        <v>206</v>
      </c>
      <c r="C66" s="145">
        <v>9</v>
      </c>
    </row>
    <row r="67" spans="1:3" x14ac:dyDescent="0.25">
      <c r="A67" s="28" t="s">
        <v>21</v>
      </c>
      <c r="B67" s="145">
        <f>3</f>
        <v>3</v>
      </c>
      <c r="C67" s="140" t="s">
        <v>206</v>
      </c>
    </row>
    <row r="68" spans="1:3" x14ac:dyDescent="0.25">
      <c r="A68" s="28" t="s">
        <v>23</v>
      </c>
      <c r="B68" s="130">
        <f>81</f>
        <v>81</v>
      </c>
      <c r="C68" s="34">
        <f>8</f>
        <v>8</v>
      </c>
    </row>
    <row r="69" spans="1:3" x14ac:dyDescent="0.25">
      <c r="A69" s="28" t="s">
        <v>32</v>
      </c>
      <c r="B69" s="34">
        <f>7</f>
        <v>7</v>
      </c>
      <c r="C69" s="34">
        <f>68</f>
        <v>68</v>
      </c>
    </row>
    <row r="70" spans="1:3" x14ac:dyDescent="0.25">
      <c r="A70" s="28" t="s">
        <v>33</v>
      </c>
      <c r="B70" s="34">
        <f>189+29</f>
        <v>218</v>
      </c>
      <c r="C70" s="34">
        <f>103+250</f>
        <v>353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activeCell="F38" sqref="F38"/>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4" t="s">
        <v>173</v>
      </c>
      <c r="B1" s="185"/>
      <c r="C1" s="185"/>
      <c r="D1" s="185"/>
      <c r="E1" s="186"/>
      <c r="F1" s="35"/>
      <c r="G1" s="35"/>
      <c r="H1" s="35"/>
      <c r="I1" s="35"/>
      <c r="J1" s="35"/>
      <c r="K1" s="35"/>
    </row>
    <row r="2" spans="1:11" ht="15.75" customHeight="1" thickBot="1" x14ac:dyDescent="0.3">
      <c r="D2" s="116" t="s">
        <v>176</v>
      </c>
      <c r="E2" s="119" t="s">
        <v>177</v>
      </c>
    </row>
    <row r="3" spans="1:11" ht="15" customHeight="1" x14ac:dyDescent="0.25">
      <c r="A3" s="177" t="str">
        <f>'Rail Service (Item Nos. 1-6)'!A3</f>
        <v xml:space="preserve">Railroad: CPRS </v>
      </c>
      <c r="B3" s="180" t="str">
        <f>'Rail Service (Item Nos. 1-6)'!B3:B4</f>
        <v>Year:  2017</v>
      </c>
      <c r="C3" s="187" t="str">
        <f>'Rail Service (Item Nos. 1-6)'!C3</f>
        <v>Reporting Week: 43</v>
      </c>
      <c r="D3" s="36" t="s">
        <v>0</v>
      </c>
      <c r="E3" s="4">
        <f>'Rail Service (Item Nos. 1-6)'!E3</f>
        <v>43030</v>
      </c>
      <c r="F3" s="16"/>
      <c r="G3" s="18"/>
      <c r="H3" s="18"/>
      <c r="I3" s="16"/>
      <c r="J3" s="9"/>
      <c r="K3" s="37"/>
    </row>
    <row r="4" spans="1:11" ht="15.75" thickBot="1" x14ac:dyDescent="0.3">
      <c r="A4" s="178"/>
      <c r="B4" s="181"/>
      <c r="C4" s="188"/>
      <c r="D4" s="38" t="s">
        <v>1</v>
      </c>
      <c r="E4" s="6">
        <f>'Rail Service (Item Nos. 1-6)'!E4</f>
        <v>43036</v>
      </c>
      <c r="F4" s="16"/>
      <c r="G4" s="18"/>
      <c r="H4" s="18"/>
      <c r="I4" s="16"/>
      <c r="J4" s="9"/>
      <c r="K4" s="37"/>
    </row>
    <row r="5" spans="1:11" ht="15.75" thickBot="1" x14ac:dyDescent="0.3">
      <c r="A5" s="17"/>
      <c r="B5" s="17"/>
      <c r="C5" s="9"/>
    </row>
    <row r="6" spans="1:11" ht="125.25" customHeight="1" thickBot="1" x14ac:dyDescent="0.3">
      <c r="A6" s="189" t="s">
        <v>34</v>
      </c>
      <c r="B6" s="190"/>
      <c r="C6" s="190"/>
      <c r="D6" s="191"/>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28</v>
      </c>
      <c r="C18" s="41">
        <v>0</v>
      </c>
      <c r="D18" s="41">
        <v>28</v>
      </c>
    </row>
    <row r="19" spans="1:4" x14ac:dyDescent="0.25">
      <c r="A19" s="43" t="s">
        <v>49</v>
      </c>
      <c r="B19" s="41">
        <v>2</v>
      </c>
      <c r="C19" s="41">
        <v>0</v>
      </c>
      <c r="D19" s="41">
        <v>2</v>
      </c>
    </row>
    <row r="20" spans="1:4" x14ac:dyDescent="0.25">
      <c r="A20" s="43" t="s">
        <v>50</v>
      </c>
      <c r="B20" s="41">
        <v>22</v>
      </c>
      <c r="C20" s="41">
        <v>0</v>
      </c>
      <c r="D20" s="41">
        <v>22</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0</v>
      </c>
      <c r="C28" s="41">
        <v>0</v>
      </c>
      <c r="D28" s="41">
        <v>0</v>
      </c>
    </row>
    <row r="29" spans="1:4" x14ac:dyDescent="0.25">
      <c r="A29" s="43" t="s">
        <v>59</v>
      </c>
      <c r="B29" s="41">
        <v>459</v>
      </c>
      <c r="C29" s="41">
        <v>100</v>
      </c>
      <c r="D29" s="41">
        <v>359</v>
      </c>
    </row>
    <row r="30" spans="1:4" x14ac:dyDescent="0.25">
      <c r="A30" s="43" t="s">
        <v>60</v>
      </c>
      <c r="B30" s="41">
        <v>50</v>
      </c>
      <c r="C30" s="41">
        <v>0</v>
      </c>
      <c r="D30" s="41">
        <v>50</v>
      </c>
    </row>
    <row r="31" spans="1:4" x14ac:dyDescent="0.25">
      <c r="A31" s="43" t="s">
        <v>61</v>
      </c>
      <c r="B31" s="41">
        <v>0</v>
      </c>
      <c r="C31" s="41">
        <v>0</v>
      </c>
      <c r="D31" s="41">
        <v>0</v>
      </c>
    </row>
    <row r="32" spans="1:4" x14ac:dyDescent="0.25">
      <c r="A32" s="43" t="s">
        <v>62</v>
      </c>
      <c r="B32" s="41">
        <v>4</v>
      </c>
      <c r="C32" s="41">
        <v>0</v>
      </c>
      <c r="D32" s="41">
        <v>4</v>
      </c>
    </row>
    <row r="33" spans="1:4" x14ac:dyDescent="0.25">
      <c r="A33" s="43" t="s">
        <v>63</v>
      </c>
      <c r="B33" s="41">
        <v>0</v>
      </c>
      <c r="C33" s="41">
        <v>0</v>
      </c>
      <c r="D33" s="41">
        <v>0</v>
      </c>
    </row>
    <row r="34" spans="1:4" x14ac:dyDescent="0.25">
      <c r="A34" s="43" t="s">
        <v>64</v>
      </c>
      <c r="B34" s="41">
        <v>1280</v>
      </c>
      <c r="C34" s="41">
        <v>833</v>
      </c>
      <c r="D34" s="41">
        <v>447</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200</v>
      </c>
      <c r="C54" s="41">
        <v>99</v>
      </c>
      <c r="D54" s="41">
        <v>101</v>
      </c>
    </row>
    <row r="55" spans="1:19" x14ac:dyDescent="0.25">
      <c r="A55" s="43" t="s">
        <v>85</v>
      </c>
      <c r="B55" s="41">
        <v>0</v>
      </c>
      <c r="C55" s="41">
        <v>0</v>
      </c>
      <c r="D55" s="41">
        <v>0</v>
      </c>
    </row>
    <row r="56" spans="1:19" x14ac:dyDescent="0.25">
      <c r="A56" s="43" t="s">
        <v>86</v>
      </c>
      <c r="B56" s="41">
        <v>0</v>
      </c>
      <c r="C56" s="41">
        <v>0</v>
      </c>
      <c r="D56" s="41">
        <v>0</v>
      </c>
    </row>
    <row r="57" spans="1:19" x14ac:dyDescent="0.25">
      <c r="A57" s="133" t="s">
        <v>17</v>
      </c>
      <c r="B57" s="133">
        <f>SUM(B9:B56)</f>
        <v>2048</v>
      </c>
      <c r="C57" s="133">
        <f>SUM(C9:C56)</f>
        <v>1032</v>
      </c>
      <c r="D57" s="133">
        <f>SUM(D9:D56)</f>
        <v>1016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3"/>
      <c r="D87" s="183"/>
      <c r="E87" s="183"/>
      <c r="F87" s="183"/>
      <c r="G87" s="183"/>
      <c r="H87" s="183"/>
      <c r="I87" s="183"/>
      <c r="J87" s="183"/>
      <c r="K87" s="183"/>
      <c r="L87" s="183"/>
      <c r="M87" s="183"/>
      <c r="N87" s="183"/>
      <c r="O87" s="183"/>
      <c r="P87" s="183"/>
      <c r="Q87" s="183"/>
      <c r="R87" s="183"/>
      <c r="S87" s="183"/>
    </row>
    <row r="88" spans="1:19" x14ac:dyDescent="0.25">
      <c r="A88" s="49"/>
      <c r="B88" s="49"/>
      <c r="C88" s="183"/>
      <c r="D88" s="183"/>
      <c r="E88" s="183"/>
      <c r="F88" s="183"/>
      <c r="G88" s="183"/>
      <c r="H88" s="183"/>
      <c r="I88" s="183"/>
      <c r="J88" s="183"/>
      <c r="K88" s="183"/>
      <c r="L88" s="183"/>
      <c r="M88" s="183"/>
      <c r="N88" s="183"/>
      <c r="O88" s="183"/>
      <c r="P88" s="183"/>
      <c r="Q88" s="183"/>
      <c r="R88" s="183"/>
      <c r="S88" s="183"/>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3"/>
      <c r="D116" s="183"/>
      <c r="E116" s="183"/>
      <c r="F116" s="183"/>
      <c r="G116" s="183"/>
      <c r="H116" s="183"/>
      <c r="I116" s="183"/>
      <c r="J116" s="183"/>
      <c r="K116" s="183"/>
      <c r="L116" s="183"/>
      <c r="M116" s="183"/>
      <c r="N116" s="183"/>
      <c r="O116" s="183"/>
      <c r="P116" s="183"/>
      <c r="Q116" s="183"/>
      <c r="R116" s="183"/>
      <c r="S116" s="183"/>
    </row>
    <row r="117" spans="1:19" x14ac:dyDescent="0.25">
      <c r="A117" s="49"/>
      <c r="B117" s="49"/>
      <c r="C117" s="183"/>
      <c r="D117" s="183"/>
      <c r="E117" s="183"/>
      <c r="F117" s="183"/>
      <c r="G117" s="183"/>
      <c r="H117" s="183"/>
      <c r="I117" s="183"/>
      <c r="J117" s="183"/>
      <c r="K117" s="183"/>
      <c r="L117" s="183"/>
      <c r="M117" s="183"/>
      <c r="N117" s="183"/>
      <c r="O117" s="183"/>
      <c r="P117" s="183"/>
      <c r="Q117" s="183"/>
      <c r="R117" s="183"/>
      <c r="S117" s="183"/>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activeCell="F38" sqref="F3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4" t="s">
        <v>173</v>
      </c>
      <c r="B1" s="185"/>
      <c r="C1" s="185"/>
      <c r="D1" s="185"/>
      <c r="E1" s="186"/>
      <c r="F1" s="52"/>
      <c r="G1" s="53"/>
      <c r="H1" s="53"/>
      <c r="I1" s="53"/>
      <c r="J1" s="53"/>
    </row>
    <row r="2" spans="1:10" ht="18" customHeight="1" thickBot="1" x14ac:dyDescent="0.3">
      <c r="D2" s="120" t="s">
        <v>176</v>
      </c>
      <c r="E2" s="121" t="s">
        <v>177</v>
      </c>
    </row>
    <row r="3" spans="1:10" x14ac:dyDescent="0.25">
      <c r="A3" s="177" t="str">
        <f>'Rail Service (Item Nos. 1-6)'!A3</f>
        <v xml:space="preserve">Railroad: CPRS </v>
      </c>
      <c r="B3" s="161" t="str">
        <f>'Rail Service (Item Nos. 1-6)'!B3:B4</f>
        <v>Year:  2017</v>
      </c>
      <c r="C3" s="187" t="str">
        <f>'Rail Service (Item Nos. 1-6)'!C3</f>
        <v>Reporting Week: 43</v>
      </c>
      <c r="D3" s="4">
        <f>'Rail Service (Item Nos. 1-6)'!E3</f>
        <v>43030</v>
      </c>
      <c r="F3" s="18"/>
      <c r="G3" s="18"/>
      <c r="H3" s="16"/>
      <c r="I3" s="9"/>
      <c r="J3" s="37"/>
    </row>
    <row r="4" spans="1:10" ht="15.75" thickBot="1" x14ac:dyDescent="0.3">
      <c r="A4" s="178"/>
      <c r="B4" s="179"/>
      <c r="C4" s="188"/>
      <c r="D4" s="6">
        <f>'Rail Service (Item Nos. 1-6)'!E4</f>
        <v>43036</v>
      </c>
      <c r="F4" s="18"/>
      <c r="G4" s="18"/>
      <c r="H4" s="16"/>
      <c r="I4" s="9"/>
      <c r="J4" s="37"/>
    </row>
    <row r="5" spans="1:10" ht="15.75" thickBot="1" x14ac:dyDescent="0.3"/>
    <row r="6" spans="1:10" s="54" customFormat="1" ht="42.75" customHeight="1" thickBot="1" x14ac:dyDescent="0.3">
      <c r="A6" s="189" t="s">
        <v>172</v>
      </c>
      <c r="B6" s="190"/>
      <c r="C6" s="190"/>
      <c r="D6" s="190"/>
      <c r="E6" s="194"/>
    </row>
    <row r="7" spans="1:10" ht="15.75" thickBot="1" x14ac:dyDescent="0.3"/>
    <row r="8" spans="1:10" ht="42" customHeight="1" thickBot="1" x14ac:dyDescent="0.3">
      <c r="A8" s="55" t="s">
        <v>35</v>
      </c>
      <c r="B8" s="31" t="s">
        <v>87</v>
      </c>
      <c r="C8" s="31" t="s">
        <v>88</v>
      </c>
      <c r="D8" s="192" t="s">
        <v>169</v>
      </c>
      <c r="E8" s="193"/>
    </row>
    <row r="9" spans="1:10" ht="39.75" customHeight="1" thickBot="1" x14ac:dyDescent="0.3">
      <c r="A9" s="56"/>
      <c r="B9" s="57"/>
      <c r="C9" s="58"/>
      <c r="D9" s="31" t="s">
        <v>89</v>
      </c>
      <c r="E9" s="31" t="s">
        <v>90</v>
      </c>
    </row>
    <row r="10" spans="1:10" x14ac:dyDescent="0.25">
      <c r="A10" s="149" t="s">
        <v>39</v>
      </c>
      <c r="B10" s="155"/>
      <c r="C10" s="155"/>
      <c r="D10" s="155"/>
      <c r="E10" s="155"/>
    </row>
    <row r="11" spans="1:10" x14ac:dyDescent="0.25">
      <c r="A11" s="150" t="s">
        <v>40</v>
      </c>
      <c r="B11" s="156"/>
      <c r="C11" s="156"/>
      <c r="D11" s="156"/>
      <c r="E11" s="156"/>
    </row>
    <row r="12" spans="1:10" x14ac:dyDescent="0.25">
      <c r="A12" s="150" t="s">
        <v>41</v>
      </c>
      <c r="B12" s="155"/>
      <c r="C12" s="155"/>
      <c r="D12" s="155"/>
      <c r="E12" s="155"/>
    </row>
    <row r="13" spans="1:10" x14ac:dyDescent="0.25">
      <c r="A13" s="150" t="s">
        <v>42</v>
      </c>
      <c r="B13" s="156"/>
      <c r="C13" s="156"/>
      <c r="D13" s="156"/>
      <c r="E13" s="156"/>
    </row>
    <row r="14" spans="1:10" x14ac:dyDescent="0.25">
      <c r="A14" s="150" t="s">
        <v>43</v>
      </c>
      <c r="B14" s="155"/>
      <c r="C14" s="155"/>
      <c r="D14" s="155"/>
      <c r="E14" s="155"/>
    </row>
    <row r="15" spans="1:10" x14ac:dyDescent="0.25">
      <c r="A15" s="150" t="s">
        <v>44</v>
      </c>
      <c r="B15" s="156"/>
      <c r="C15" s="156"/>
      <c r="D15" s="156"/>
      <c r="E15" s="156"/>
    </row>
    <row r="16" spans="1:10" x14ac:dyDescent="0.25">
      <c r="A16" s="150" t="s">
        <v>45</v>
      </c>
      <c r="B16" s="155"/>
      <c r="C16" s="155"/>
      <c r="D16" s="155"/>
      <c r="E16" s="155"/>
    </row>
    <row r="17" spans="1:5" x14ac:dyDescent="0.25">
      <c r="A17" s="150" t="s">
        <v>46</v>
      </c>
      <c r="B17" s="156"/>
      <c r="C17" s="156"/>
      <c r="D17" s="156"/>
      <c r="E17" s="156"/>
    </row>
    <row r="18" spans="1:5" x14ac:dyDescent="0.25">
      <c r="A18" s="150" t="s">
        <v>47</v>
      </c>
      <c r="B18" s="155"/>
      <c r="C18" s="155"/>
      <c r="D18" s="155"/>
      <c r="E18" s="155"/>
    </row>
    <row r="19" spans="1:5" x14ac:dyDescent="0.25">
      <c r="A19" s="150" t="s">
        <v>48</v>
      </c>
      <c r="B19" s="156"/>
      <c r="C19" s="156"/>
      <c r="D19" s="156"/>
      <c r="E19" s="156"/>
    </row>
    <row r="20" spans="1:5" x14ac:dyDescent="0.25">
      <c r="A20" s="150" t="s">
        <v>49</v>
      </c>
      <c r="B20" s="155"/>
      <c r="C20" s="155"/>
      <c r="D20" s="155"/>
      <c r="E20" s="155"/>
    </row>
    <row r="21" spans="1:5" x14ac:dyDescent="0.25">
      <c r="A21" s="150" t="s">
        <v>50</v>
      </c>
      <c r="B21" s="156" t="s">
        <v>205</v>
      </c>
      <c r="C21" s="156"/>
      <c r="D21" s="156"/>
      <c r="E21" s="156"/>
    </row>
    <row r="22" spans="1:5" x14ac:dyDescent="0.25">
      <c r="A22" s="150" t="s">
        <v>51</v>
      </c>
      <c r="B22" s="155"/>
      <c r="C22" s="155"/>
      <c r="D22" s="155"/>
      <c r="E22" s="155"/>
    </row>
    <row r="23" spans="1:5" x14ac:dyDescent="0.25">
      <c r="A23" s="150" t="s">
        <v>52</v>
      </c>
      <c r="B23" s="156"/>
      <c r="C23" s="156"/>
      <c r="D23" s="156"/>
      <c r="E23" s="156"/>
    </row>
    <row r="24" spans="1:5" x14ac:dyDescent="0.25">
      <c r="A24" s="150" t="s">
        <v>53</v>
      </c>
      <c r="B24" s="155"/>
      <c r="C24" s="155"/>
      <c r="D24" s="155"/>
      <c r="E24" s="155"/>
    </row>
    <row r="25" spans="1:5" x14ac:dyDescent="0.25">
      <c r="A25" s="150" t="s">
        <v>54</v>
      </c>
      <c r="B25" s="156"/>
      <c r="C25" s="156"/>
      <c r="D25" s="156"/>
      <c r="E25" s="156"/>
    </row>
    <row r="26" spans="1:5" x14ac:dyDescent="0.25">
      <c r="A26" s="151" t="s">
        <v>55</v>
      </c>
      <c r="B26" s="155"/>
      <c r="C26" s="155"/>
      <c r="D26" s="155"/>
      <c r="E26" s="155"/>
    </row>
    <row r="27" spans="1:5" x14ac:dyDescent="0.25">
      <c r="A27" s="150" t="s">
        <v>56</v>
      </c>
      <c r="B27" s="156"/>
      <c r="C27" s="156"/>
      <c r="D27" s="156"/>
      <c r="E27" s="156"/>
    </row>
    <row r="28" spans="1:5" x14ac:dyDescent="0.25">
      <c r="A28" s="150" t="s">
        <v>57</v>
      </c>
      <c r="B28" s="155"/>
      <c r="C28" s="155"/>
      <c r="D28" s="155"/>
      <c r="E28" s="155"/>
    </row>
    <row r="29" spans="1:5" x14ac:dyDescent="0.25">
      <c r="A29" s="150" t="s">
        <v>58</v>
      </c>
      <c r="B29" s="156"/>
      <c r="C29" s="156"/>
      <c r="D29" s="156"/>
      <c r="E29" s="156"/>
    </row>
    <row r="30" spans="1:5" x14ac:dyDescent="0.25">
      <c r="A30" s="150" t="s">
        <v>59</v>
      </c>
      <c r="B30" s="158">
        <v>187</v>
      </c>
      <c r="C30" s="155">
        <v>301</v>
      </c>
      <c r="D30" s="155">
        <v>60</v>
      </c>
      <c r="E30" s="155"/>
    </row>
    <row r="31" spans="1:5" x14ac:dyDescent="0.25">
      <c r="A31" s="150" t="s">
        <v>60</v>
      </c>
      <c r="B31" s="156">
        <v>25</v>
      </c>
      <c r="C31" s="156">
        <v>25</v>
      </c>
      <c r="D31" s="156"/>
      <c r="E31" s="156"/>
    </row>
    <row r="32" spans="1:5" x14ac:dyDescent="0.25">
      <c r="A32" s="150" t="s">
        <v>61</v>
      </c>
      <c r="B32" s="155"/>
      <c r="C32" s="155"/>
      <c r="D32" s="155"/>
      <c r="E32" s="155"/>
    </row>
    <row r="33" spans="1:7" x14ac:dyDescent="0.25">
      <c r="A33" s="150" t="s">
        <v>62</v>
      </c>
      <c r="B33" s="156">
        <v>25</v>
      </c>
      <c r="C33" s="156">
        <v>30</v>
      </c>
      <c r="D33" s="156"/>
      <c r="E33" s="156"/>
    </row>
    <row r="34" spans="1:7" x14ac:dyDescent="0.25">
      <c r="A34" s="150" t="s">
        <v>63</v>
      </c>
      <c r="B34" s="155"/>
      <c r="C34" s="155"/>
      <c r="D34" s="155"/>
      <c r="E34" s="155"/>
    </row>
    <row r="35" spans="1:7" x14ac:dyDescent="0.25">
      <c r="A35" s="150" t="s">
        <v>64</v>
      </c>
      <c r="B35" s="155">
        <v>282</v>
      </c>
      <c r="C35" s="156">
        <v>1399</v>
      </c>
      <c r="D35" s="156">
        <v>150</v>
      </c>
      <c r="E35" s="156"/>
    </row>
    <row r="36" spans="1:7" x14ac:dyDescent="0.25">
      <c r="A36" s="150" t="s">
        <v>65</v>
      </c>
      <c r="B36" s="155"/>
      <c r="C36" s="155"/>
      <c r="D36" s="155"/>
      <c r="E36" s="155"/>
      <c r="F36" s="59"/>
      <c r="G36" s="9"/>
    </row>
    <row r="37" spans="1:7" x14ac:dyDescent="0.25">
      <c r="A37" s="150" t="s">
        <v>66</v>
      </c>
      <c r="B37" s="156"/>
      <c r="C37" s="156"/>
      <c r="D37" s="156"/>
      <c r="E37" s="156"/>
    </row>
    <row r="38" spans="1:7" x14ac:dyDescent="0.25">
      <c r="A38" s="150" t="s">
        <v>67</v>
      </c>
      <c r="B38" s="155"/>
      <c r="C38" s="155"/>
      <c r="D38" s="155"/>
      <c r="E38" s="155"/>
    </row>
    <row r="39" spans="1:7" x14ac:dyDescent="0.25">
      <c r="A39" s="150" t="s">
        <v>68</v>
      </c>
      <c r="B39" s="156"/>
      <c r="C39" s="156"/>
      <c r="D39" s="156"/>
      <c r="E39" s="156"/>
    </row>
    <row r="40" spans="1:7" x14ac:dyDescent="0.25">
      <c r="A40" s="150" t="s">
        <v>69</v>
      </c>
      <c r="B40" s="155"/>
      <c r="C40" s="155"/>
      <c r="D40" s="155"/>
      <c r="E40" s="155"/>
    </row>
    <row r="41" spans="1:7" x14ac:dyDescent="0.25">
      <c r="A41" s="150" t="s">
        <v>70</v>
      </c>
      <c r="B41" s="156"/>
      <c r="C41" s="156"/>
      <c r="D41" s="156"/>
      <c r="E41" s="156"/>
    </row>
    <row r="42" spans="1:7" x14ac:dyDescent="0.25">
      <c r="A42" s="151" t="s">
        <v>71</v>
      </c>
      <c r="B42" s="155"/>
      <c r="C42" s="155"/>
      <c r="D42" s="155"/>
      <c r="E42" s="155"/>
    </row>
    <row r="43" spans="1:7" x14ac:dyDescent="0.25">
      <c r="A43" s="150" t="s">
        <v>72</v>
      </c>
      <c r="B43" s="156"/>
      <c r="C43" s="156"/>
      <c r="D43" s="156"/>
      <c r="E43" s="156"/>
    </row>
    <row r="44" spans="1:7" x14ac:dyDescent="0.25">
      <c r="A44" s="150" t="s">
        <v>73</v>
      </c>
      <c r="B44" s="155"/>
      <c r="C44" s="155"/>
      <c r="D44" s="155"/>
      <c r="E44" s="155"/>
    </row>
    <row r="45" spans="1:7" x14ac:dyDescent="0.25">
      <c r="A45" s="150" t="s">
        <v>74</v>
      </c>
      <c r="B45" s="156"/>
      <c r="C45" s="156"/>
      <c r="D45" s="156"/>
      <c r="E45" s="156"/>
    </row>
    <row r="46" spans="1:7" x14ac:dyDescent="0.25">
      <c r="A46" s="150" t="s">
        <v>75</v>
      </c>
      <c r="B46" s="155"/>
      <c r="C46" s="155"/>
      <c r="D46" s="155"/>
      <c r="E46" s="155"/>
    </row>
    <row r="47" spans="1:7" x14ac:dyDescent="0.25">
      <c r="A47" s="150" t="s">
        <v>76</v>
      </c>
      <c r="B47" s="156"/>
      <c r="C47" s="156"/>
      <c r="D47" s="156"/>
      <c r="E47" s="156"/>
    </row>
    <row r="48" spans="1:7" x14ac:dyDescent="0.25">
      <c r="A48" s="150" t="s">
        <v>77</v>
      </c>
      <c r="B48" s="155"/>
      <c r="C48" s="155" t="s">
        <v>205</v>
      </c>
      <c r="D48" s="155"/>
      <c r="E48" s="155"/>
    </row>
    <row r="49" spans="1:5" x14ac:dyDescent="0.25">
      <c r="A49" s="150" t="s">
        <v>78</v>
      </c>
      <c r="B49" s="156"/>
      <c r="C49" s="156"/>
      <c r="D49" s="156"/>
      <c r="E49" s="156"/>
    </row>
    <row r="50" spans="1:5" x14ac:dyDescent="0.25">
      <c r="A50" s="150" t="s">
        <v>79</v>
      </c>
      <c r="B50" s="155"/>
      <c r="C50" s="155"/>
      <c r="D50" s="155"/>
      <c r="E50" s="155"/>
    </row>
    <row r="51" spans="1:5" x14ac:dyDescent="0.25">
      <c r="A51" s="150" t="s">
        <v>80</v>
      </c>
      <c r="B51" s="156"/>
      <c r="C51" s="156"/>
      <c r="D51" s="156"/>
      <c r="E51" s="156"/>
    </row>
    <row r="52" spans="1:5" x14ac:dyDescent="0.25">
      <c r="A52" s="150" t="s">
        <v>81</v>
      </c>
      <c r="B52" s="155"/>
      <c r="C52" s="155"/>
      <c r="D52" s="155"/>
      <c r="E52" s="155"/>
    </row>
    <row r="53" spans="1:5" x14ac:dyDescent="0.25">
      <c r="A53" s="150" t="s">
        <v>82</v>
      </c>
      <c r="B53" s="156"/>
      <c r="C53" s="156"/>
      <c r="D53" s="156"/>
      <c r="E53" s="156"/>
    </row>
    <row r="54" spans="1:5" x14ac:dyDescent="0.25">
      <c r="A54" s="150" t="s">
        <v>83</v>
      </c>
      <c r="B54" s="155"/>
      <c r="C54" s="155"/>
      <c r="D54" s="155"/>
      <c r="E54" s="155"/>
    </row>
    <row r="55" spans="1:5" x14ac:dyDescent="0.25">
      <c r="A55" s="150" t="s">
        <v>84</v>
      </c>
      <c r="B55" s="156">
        <v>75</v>
      </c>
      <c r="C55" s="156">
        <v>184</v>
      </c>
      <c r="D55" s="156"/>
      <c r="E55" s="156"/>
    </row>
    <row r="56" spans="1:5" x14ac:dyDescent="0.25">
      <c r="A56" s="150" t="s">
        <v>85</v>
      </c>
      <c r="B56" s="155"/>
      <c r="C56" s="155"/>
      <c r="D56" s="155"/>
      <c r="E56" s="155"/>
    </row>
    <row r="57" spans="1:5" x14ac:dyDescent="0.25">
      <c r="A57" s="150" t="s">
        <v>86</v>
      </c>
      <c r="B57" s="156"/>
      <c r="C57" s="156"/>
      <c r="D57" s="156"/>
      <c r="E57" s="156"/>
    </row>
    <row r="58" spans="1:5" x14ac:dyDescent="0.25">
      <c r="A58" s="151" t="s">
        <v>91</v>
      </c>
      <c r="B58" s="157">
        <v>594</v>
      </c>
      <c r="C58" s="157">
        <v>1939</v>
      </c>
      <c r="D58" s="157">
        <v>210</v>
      </c>
      <c r="E58" s="157">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activeCell="F38" sqref="F38"/>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4" t="s">
        <v>173</v>
      </c>
      <c r="B1" s="195"/>
      <c r="C1" s="195"/>
      <c r="D1" s="195"/>
      <c r="E1" s="196"/>
      <c r="F1" s="61"/>
      <c r="G1" s="61"/>
      <c r="H1" s="61"/>
    </row>
    <row r="2" spans="1:8" ht="16.5" customHeight="1" thickBot="1" x14ac:dyDescent="0.3">
      <c r="D2" s="123" t="s">
        <v>176</v>
      </c>
      <c r="E2" s="122" t="s">
        <v>177</v>
      </c>
    </row>
    <row r="3" spans="1:8" x14ac:dyDescent="0.25">
      <c r="A3" s="177" t="str">
        <f>'Rail Service (Item Nos. 1-6)'!A3</f>
        <v xml:space="preserve">Railroad: CPRS </v>
      </c>
      <c r="B3" s="161" t="str">
        <f>'Rail Service (Item Nos. 1-6)'!B3:B4</f>
        <v>Year:  2017</v>
      </c>
      <c r="C3" s="187" t="str">
        <f>'Rail Service (Item Nos. 1-6)'!C3</f>
        <v>Reporting Week: 43</v>
      </c>
      <c r="D3" s="62" t="s">
        <v>0</v>
      </c>
      <c r="E3" s="4">
        <f>'Rail Service (Item Nos. 1-6)'!E3</f>
        <v>43030</v>
      </c>
      <c r="F3" s="16"/>
      <c r="G3" s="9"/>
      <c r="H3" s="37"/>
    </row>
    <row r="4" spans="1:8" ht="15.75" thickBot="1" x14ac:dyDescent="0.3">
      <c r="A4" s="178"/>
      <c r="B4" s="179"/>
      <c r="C4" s="188"/>
      <c r="D4" s="63" t="s">
        <v>1</v>
      </c>
      <c r="E4" s="6">
        <f>'Rail Service (Item Nos. 1-6)'!E4</f>
        <v>43036</v>
      </c>
      <c r="F4" s="16"/>
      <c r="G4" s="9"/>
      <c r="H4" s="37"/>
    </row>
    <row r="5" spans="1:8" x14ac:dyDescent="0.25">
      <c r="E5" s="20"/>
    </row>
    <row r="6" spans="1:8" ht="15.75" thickBot="1" x14ac:dyDescent="0.3">
      <c r="A6" s="9"/>
    </row>
    <row r="7" spans="1:8" ht="47.25" customHeight="1" thickBot="1" x14ac:dyDescent="0.3">
      <c r="A7" s="197" t="s">
        <v>175</v>
      </c>
      <c r="B7" s="198"/>
      <c r="C7" s="199"/>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200" t="s">
        <v>178</v>
      </c>
      <c r="B16" s="201"/>
      <c r="C16" s="202"/>
    </row>
    <row r="17" spans="1:5" ht="25.5" customHeight="1" x14ac:dyDescent="0.25">
      <c r="A17" s="203"/>
      <c r="B17" s="204"/>
      <c r="C17" s="205"/>
    </row>
    <row r="18" spans="1:5" ht="30" customHeight="1" thickBot="1" x14ac:dyDescent="0.3"/>
    <row r="19" spans="1:5" ht="43.5" customHeight="1" thickBot="1" x14ac:dyDescent="0.3">
      <c r="A19" s="197" t="s">
        <v>174</v>
      </c>
      <c r="B19" s="198"/>
      <c r="C19" s="199"/>
      <c r="E19" s="20"/>
    </row>
    <row r="20" spans="1:5" ht="57.75" customHeight="1" thickBot="1" x14ac:dyDescent="0.3">
      <c r="A20" s="65" t="s">
        <v>95</v>
      </c>
      <c r="B20" s="66" t="s">
        <v>203</v>
      </c>
      <c r="C20" s="67" t="s">
        <v>204</v>
      </c>
    </row>
    <row r="21" spans="1:5" ht="15" customHeight="1" x14ac:dyDescent="0.25">
      <c r="A21" s="68" t="s">
        <v>191</v>
      </c>
      <c r="B21" s="69">
        <v>2.2000000000000002</v>
      </c>
      <c r="C21" s="148">
        <v>2.27</v>
      </c>
    </row>
    <row r="22" spans="1:5" ht="15" customHeight="1" x14ac:dyDescent="0.25">
      <c r="A22" s="70" t="s">
        <v>16</v>
      </c>
      <c r="B22" s="71">
        <v>2.2000000000000002</v>
      </c>
      <c r="C22" s="148">
        <v>2.66</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activeCell="F38" sqref="F38"/>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4" t="s">
        <v>173</v>
      </c>
      <c r="B1" s="185"/>
      <c r="C1" s="185"/>
      <c r="D1" s="185"/>
      <c r="E1" s="186"/>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7" t="str">
        <f>'Rail Service (Item Nos. 1-6)'!A3</f>
        <v xml:space="preserve">Railroad: CPRS </v>
      </c>
      <c r="B3" s="161" t="str">
        <f>'Rail Service (Item Nos. 1-6)'!B3:B4</f>
        <v>Year:  2017</v>
      </c>
      <c r="C3" s="187" t="str">
        <f>'Rail Service (Item Nos. 1-6)'!C3</f>
        <v>Reporting Week: 43</v>
      </c>
      <c r="D3" s="74" t="s">
        <v>0</v>
      </c>
      <c r="E3" s="4">
        <f>'Rail Service (Item Nos. 1-6)'!E3</f>
        <v>43030</v>
      </c>
      <c r="F3" s="16"/>
      <c r="G3" s="16"/>
      <c r="H3" s="9"/>
      <c r="I3" s="37"/>
    </row>
    <row r="4" spans="1:14" customFormat="1" ht="15.75" thickBot="1" x14ac:dyDescent="0.3">
      <c r="A4" s="178"/>
      <c r="B4" s="179"/>
      <c r="C4" s="188"/>
      <c r="D4" s="63" t="s">
        <v>1</v>
      </c>
      <c r="E4" s="6">
        <f>'Rail Service (Item Nos. 1-6)'!E4</f>
        <v>43036</v>
      </c>
      <c r="F4" s="16"/>
      <c r="G4" s="16"/>
      <c r="H4" s="9"/>
      <c r="I4" s="37"/>
    </row>
    <row r="5" spans="1:14" customFormat="1" ht="15.75" thickBot="1" x14ac:dyDescent="0.3">
      <c r="E5" s="20"/>
      <c r="F5" s="64"/>
    </row>
    <row r="6" spans="1:14" customFormat="1" ht="47.25" customHeight="1" thickBot="1" x14ac:dyDescent="0.3">
      <c r="A6" s="163" t="s">
        <v>167</v>
      </c>
      <c r="B6" s="164"/>
      <c r="C6" s="164"/>
      <c r="D6" s="164"/>
      <c r="E6" s="165"/>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52">
        <v>998</v>
      </c>
      <c r="E9" s="152">
        <v>913</v>
      </c>
    </row>
    <row r="10" spans="1:14" x14ac:dyDescent="0.2">
      <c r="A10" s="81" t="s">
        <v>201</v>
      </c>
      <c r="B10" s="82" t="s">
        <v>20</v>
      </c>
      <c r="C10" s="82" t="s">
        <v>148</v>
      </c>
      <c r="D10" s="153">
        <v>50</v>
      </c>
      <c r="E10" s="140">
        <v>692</v>
      </c>
    </row>
    <row r="11" spans="1:14" x14ac:dyDescent="0.2">
      <c r="A11" s="81" t="s">
        <v>201</v>
      </c>
      <c r="B11" s="82" t="s">
        <v>105</v>
      </c>
      <c r="C11" s="81" t="s">
        <v>110</v>
      </c>
      <c r="D11" s="152">
        <v>53</v>
      </c>
      <c r="E11" s="152">
        <v>2</v>
      </c>
    </row>
    <row r="12" spans="1:14" x14ac:dyDescent="0.2">
      <c r="A12" s="81" t="s">
        <v>201</v>
      </c>
      <c r="B12" s="82" t="s">
        <v>107</v>
      </c>
      <c r="C12" s="82" t="s">
        <v>149</v>
      </c>
      <c r="D12" s="153">
        <v>1981</v>
      </c>
      <c r="E12" s="153">
        <v>93</v>
      </c>
    </row>
    <row r="13" spans="1:14" x14ac:dyDescent="0.2">
      <c r="A13" s="81" t="s">
        <v>201</v>
      </c>
      <c r="B13" s="82" t="s">
        <v>139</v>
      </c>
      <c r="C13" s="81" t="s">
        <v>150</v>
      </c>
      <c r="D13" s="152">
        <v>50</v>
      </c>
      <c r="E13" s="152">
        <v>18</v>
      </c>
    </row>
    <row r="14" spans="1:14" x14ac:dyDescent="0.2">
      <c r="A14" s="81" t="s">
        <v>201</v>
      </c>
      <c r="B14" s="82" t="s">
        <v>140</v>
      </c>
      <c r="C14" s="82" t="s">
        <v>151</v>
      </c>
      <c r="D14" s="153">
        <v>251</v>
      </c>
      <c r="E14" s="153">
        <v>143</v>
      </c>
    </row>
    <row r="15" spans="1:14" x14ac:dyDescent="0.2">
      <c r="A15" s="81" t="s">
        <v>201</v>
      </c>
      <c r="B15" s="82" t="s">
        <v>100</v>
      </c>
      <c r="C15" s="81" t="s">
        <v>152</v>
      </c>
      <c r="D15" s="152">
        <v>392</v>
      </c>
      <c r="E15" s="152">
        <v>71</v>
      </c>
    </row>
    <row r="16" spans="1:14" x14ac:dyDescent="0.2">
      <c r="A16" s="81" t="s">
        <v>201</v>
      </c>
      <c r="B16" s="82" t="s">
        <v>19</v>
      </c>
      <c r="C16" s="82" t="s">
        <v>153</v>
      </c>
      <c r="D16" s="153">
        <v>2157</v>
      </c>
      <c r="E16" s="153">
        <v>140</v>
      </c>
    </row>
    <row r="17" spans="1:17" x14ac:dyDescent="0.2">
      <c r="A17" s="81" t="s">
        <v>201</v>
      </c>
      <c r="B17" s="82" t="s">
        <v>106</v>
      </c>
      <c r="C17" s="81" t="s">
        <v>154</v>
      </c>
      <c r="D17" s="152">
        <v>88</v>
      </c>
      <c r="E17" s="152">
        <v>69</v>
      </c>
    </row>
    <row r="18" spans="1:17" x14ac:dyDescent="0.2">
      <c r="A18" s="81" t="s">
        <v>201</v>
      </c>
      <c r="B18" s="82" t="s">
        <v>103</v>
      </c>
      <c r="C18" s="82" t="s">
        <v>155</v>
      </c>
      <c r="D18" s="153">
        <v>5</v>
      </c>
      <c r="E18" s="153">
        <v>98</v>
      </c>
    </row>
    <row r="19" spans="1:17" x14ac:dyDescent="0.2">
      <c r="A19" s="81" t="s">
        <v>201</v>
      </c>
      <c r="B19" s="82" t="s">
        <v>104</v>
      </c>
      <c r="C19" s="81" t="s">
        <v>156</v>
      </c>
      <c r="D19" s="140" t="s">
        <v>206</v>
      </c>
      <c r="E19" s="154" t="s">
        <v>206</v>
      </c>
    </row>
    <row r="20" spans="1:17" x14ac:dyDescent="0.2">
      <c r="A20" s="81" t="s">
        <v>201</v>
      </c>
      <c r="B20" s="82" t="s">
        <v>141</v>
      </c>
      <c r="C20" s="82" t="s">
        <v>157</v>
      </c>
      <c r="D20" s="153">
        <v>195</v>
      </c>
      <c r="E20" s="153">
        <v>83</v>
      </c>
    </row>
    <row r="21" spans="1:17" x14ac:dyDescent="0.2">
      <c r="A21" s="81" t="s">
        <v>201</v>
      </c>
      <c r="B21" s="82" t="s">
        <v>142</v>
      </c>
      <c r="C21" s="81" t="s">
        <v>158</v>
      </c>
      <c r="D21" s="152">
        <v>37</v>
      </c>
      <c r="E21" s="152">
        <v>297</v>
      </c>
    </row>
    <row r="22" spans="1:17" x14ac:dyDescent="0.2">
      <c r="A22" s="81" t="s">
        <v>201</v>
      </c>
      <c r="B22" s="82" t="s">
        <v>143</v>
      </c>
      <c r="C22" s="82" t="s">
        <v>159</v>
      </c>
      <c r="D22" s="153">
        <v>4</v>
      </c>
      <c r="E22" s="153">
        <v>20</v>
      </c>
    </row>
    <row r="23" spans="1:17" x14ac:dyDescent="0.2">
      <c r="A23" s="81" t="s">
        <v>201</v>
      </c>
      <c r="B23" s="82" t="s">
        <v>144</v>
      </c>
      <c r="C23" s="81" t="s">
        <v>160</v>
      </c>
      <c r="D23" s="152">
        <v>181</v>
      </c>
      <c r="E23" s="152">
        <v>139</v>
      </c>
    </row>
    <row r="24" spans="1:17" x14ac:dyDescent="0.2">
      <c r="A24" s="81" t="s">
        <v>201</v>
      </c>
      <c r="B24" s="82" t="s">
        <v>102</v>
      </c>
      <c r="C24" s="82" t="s">
        <v>161</v>
      </c>
      <c r="D24" s="140" t="s">
        <v>206</v>
      </c>
      <c r="E24" s="153">
        <v>8</v>
      </c>
    </row>
    <row r="25" spans="1:17" x14ac:dyDescent="0.2">
      <c r="A25" s="81" t="s">
        <v>201</v>
      </c>
      <c r="B25" s="82" t="s">
        <v>145</v>
      </c>
      <c r="C25" s="81" t="s">
        <v>162</v>
      </c>
      <c r="D25" s="152">
        <v>8</v>
      </c>
      <c r="E25" s="152">
        <v>147</v>
      </c>
    </row>
    <row r="26" spans="1:17" x14ac:dyDescent="0.2">
      <c r="A26" s="81" t="s">
        <v>201</v>
      </c>
      <c r="B26" s="82" t="s">
        <v>108</v>
      </c>
      <c r="C26" s="82" t="s">
        <v>163</v>
      </c>
      <c r="D26" s="153">
        <v>118</v>
      </c>
      <c r="E26" s="153">
        <v>287</v>
      </c>
    </row>
    <row r="27" spans="1:17" x14ac:dyDescent="0.2">
      <c r="A27" s="81" t="s">
        <v>201</v>
      </c>
      <c r="B27" s="82" t="s">
        <v>146</v>
      </c>
      <c r="C27" s="81" t="s">
        <v>164</v>
      </c>
      <c r="D27" s="152">
        <v>87</v>
      </c>
      <c r="E27" s="152">
        <v>2</v>
      </c>
    </row>
    <row r="28" spans="1:17" x14ac:dyDescent="0.2">
      <c r="A28" s="81" t="s">
        <v>201</v>
      </c>
      <c r="B28" s="82" t="s">
        <v>33</v>
      </c>
      <c r="C28" s="82" t="s">
        <v>112</v>
      </c>
      <c r="D28" s="153">
        <v>90</v>
      </c>
      <c r="E28" s="153">
        <v>192</v>
      </c>
    </row>
    <row r="29" spans="1:17" x14ac:dyDescent="0.2">
      <c r="A29" s="81" t="s">
        <v>201</v>
      </c>
      <c r="B29" s="82" t="s">
        <v>109</v>
      </c>
      <c r="C29" s="82" t="s">
        <v>165</v>
      </c>
      <c r="D29" s="153">
        <v>3561</v>
      </c>
      <c r="E29" s="153">
        <v>216</v>
      </c>
    </row>
    <row r="30" spans="1:17" ht="15" x14ac:dyDescent="0.2">
      <c r="A30" s="81" t="s">
        <v>201</v>
      </c>
      <c r="B30" s="82" t="s">
        <v>111</v>
      </c>
      <c r="C30" s="82" t="s">
        <v>166</v>
      </c>
      <c r="D30" s="140" t="s">
        <v>206</v>
      </c>
      <c r="E30" s="140" t="s">
        <v>206</v>
      </c>
      <c r="H30" s="111"/>
    </row>
    <row r="31" spans="1:17" ht="30" customHeight="1" thickBot="1" x14ac:dyDescent="0.25"/>
    <row r="32" spans="1:17" ht="48.75" customHeight="1" thickBot="1" x14ac:dyDescent="0.25">
      <c r="A32" s="163" t="s">
        <v>199</v>
      </c>
      <c r="B32" s="164"/>
      <c r="C32" s="164"/>
      <c r="D32" s="164"/>
      <c r="E32" s="165"/>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66</v>
      </c>
      <c r="E35" s="81">
        <v>225</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F38" sqref="F38"/>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6" t="s">
        <v>173</v>
      </c>
      <c r="B1" s="207"/>
      <c r="C1" s="207"/>
      <c r="D1" s="207"/>
      <c r="E1" s="208"/>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7" t="str">
        <f>'Rail Service (Item Nos. 1-6)'!A3</f>
        <v xml:space="preserve">Railroad: CPRS </v>
      </c>
      <c r="B3" s="161" t="str">
        <f>'Rail Service (Item Nos. 1-6)'!B3:B4</f>
        <v>Year:  2017</v>
      </c>
      <c r="C3" s="187" t="str">
        <f>'Rail Service (Item Nos. 1-6)'!C3</f>
        <v>Reporting Week: 43</v>
      </c>
      <c r="D3" s="90" t="s">
        <v>0</v>
      </c>
      <c r="E3" s="91">
        <f>'Rail Service (Item Nos. 1-6)'!E3</f>
        <v>43030</v>
      </c>
      <c r="F3" s="209"/>
      <c r="G3" s="209"/>
      <c r="H3" s="210"/>
      <c r="I3" s="210"/>
      <c r="J3" s="92"/>
      <c r="K3" s="93"/>
      <c r="L3" s="94"/>
    </row>
    <row r="4" spans="1:12" ht="15.75" thickBot="1" x14ac:dyDescent="0.3">
      <c r="A4" s="178"/>
      <c r="B4" s="179"/>
      <c r="C4" s="188"/>
      <c r="D4" s="95" t="s">
        <v>1</v>
      </c>
      <c r="E4" s="96">
        <f>'Rail Service (Item Nos. 1-6)'!E4</f>
        <v>43036</v>
      </c>
      <c r="F4" s="209"/>
      <c r="G4" s="209"/>
      <c r="H4" s="210"/>
      <c r="I4" s="210"/>
      <c r="J4" s="92"/>
      <c r="K4" s="93"/>
      <c r="L4" s="94"/>
    </row>
    <row r="5" spans="1:12" ht="15.75" thickBot="1" x14ac:dyDescent="0.3">
      <c r="A5" s="97"/>
      <c r="B5" s="98"/>
      <c r="C5" s="98"/>
      <c r="D5" s="99"/>
      <c r="E5" s="100"/>
      <c r="F5" s="97"/>
      <c r="G5" s="97"/>
      <c r="H5" s="101"/>
      <c r="I5" s="101"/>
      <c r="J5" s="92"/>
      <c r="K5" s="93"/>
      <c r="L5" s="94"/>
    </row>
    <row r="6" spans="1:12" ht="15.75" thickBot="1" x14ac:dyDescent="0.3">
      <c r="A6" s="211" t="s">
        <v>113</v>
      </c>
      <c r="B6" s="212"/>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3" t="s">
        <v>138</v>
      </c>
      <c r="B8" s="214"/>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1251</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5</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5" t="s">
        <v>200</v>
      </c>
      <c r="B22" s="216"/>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2017-11-01T14:12:03Z</cp:lastPrinted>
  <dcterms:created xsi:type="dcterms:W3CDTF">2016-12-06T20:27:51Z</dcterms:created>
  <dcterms:modified xsi:type="dcterms:W3CDTF">2017-11-01T14:12:07Z</dcterms:modified>
</cp:coreProperties>
</file>