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64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C70" i="2" l="1"/>
  <c r="B70" i="2"/>
  <c r="C69" i="2"/>
  <c r="B69" i="2"/>
  <c r="C68" i="2"/>
  <c r="B68" i="2"/>
  <c r="C66" i="2"/>
  <c r="B66" i="2"/>
  <c r="B65" i="2"/>
  <c r="C64" i="2"/>
  <c r="B64" i="2"/>
  <c r="C63" i="2"/>
  <c r="B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<sst xmlns="http://schemas.openxmlformats.org/spreadsheetml/2006/main" count="335" uniqueCount="206">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</sst>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22</v>
      </c>
      <c r="D3" s="3" t="s">
        <v>0</v>
      </c>
      <c r="E3" s="4">
        <v>43247</v>
      </c>
    </row>
    <row r="4" spans="1:5" ht="15.75" thickBot="1" x14ac:dyDescent="0.3">
      <c r="A4" s="162"/>
      <c r="B4" s="164"/>
      <c r="C4" s="166"/>
      <c r="D4" s="5" t="s">
        <v>1</v>
      </c>
      <c r="E4" s="6">
        <f>E3+6</f>
        <v>43253</v>
      </c>
    </row>
    <row r="5" spans="1:5" ht="48" customHeight="1" thickBot="1" x14ac:dyDescent="0.3">
      <c r="A5" s="167" t="s">
        <v>133</v>
      </c>
      <c r="B5" s="168"/>
      <c r="C5" s="7"/>
      <c r="D5" s="8"/>
      <c r="E5" s="9"/>
    </row>
    <row r="6" spans="1:5" ht="15.75" customHeight="1" x14ac:dyDescent="0.25">
      <c r="A6" s="10" t="s">
        <v>2</v>
      </c>
      <c r="B6" s="11">
        <v>31.436764184110999</v>
      </c>
      <c r="C6" s="12"/>
      <c r="D6" s="12"/>
      <c r="E6" s="9"/>
    </row>
    <row r="7" spans="1:5" x14ac:dyDescent="0.25">
      <c r="A7" s="13" t="s">
        <v>3</v>
      </c>
      <c r="B7" s="14">
        <v>22.100656149658001</v>
      </c>
      <c r="C7" s="12"/>
      <c r="D7" s="12"/>
      <c r="E7" s="9"/>
    </row>
    <row r="8" spans="1:5" x14ac:dyDescent="0.25">
      <c r="A8" s="13" t="s">
        <v>4</v>
      </c>
      <c r="B8" s="14">
        <v>23.068700988749001</v>
      </c>
      <c r="C8" s="12"/>
      <c r="D8" s="12"/>
      <c r="E8" s="9"/>
    </row>
    <row r="9" spans="1:5" x14ac:dyDescent="0.25">
      <c r="A9" s="13" t="s">
        <v>5</v>
      </c>
      <c r="B9" s="14">
        <v>17.700831024930999</v>
      </c>
      <c r="C9" s="12"/>
      <c r="D9" s="12"/>
      <c r="E9" s="9"/>
    </row>
    <row r="10" spans="1:5" x14ac:dyDescent="0.25">
      <c r="A10" s="13" t="s">
        <v>6</v>
      </c>
      <c r="B10" s="14">
        <v>24.00755711775</v>
      </c>
      <c r="C10" s="12"/>
      <c r="D10" s="12"/>
      <c r="E10" s="9"/>
    </row>
    <row r="11" spans="1:5" x14ac:dyDescent="0.25">
      <c r="A11" s="13" t="s">
        <v>7</v>
      </c>
      <c r="B11" s="14">
        <v>23.023275030987001</v>
      </c>
      <c r="C11" s="12"/>
      <c r="D11" s="12"/>
      <c r="E11" s="9"/>
    </row>
    <row r="12" spans="1:5" x14ac:dyDescent="0.25">
      <c r="A12" s="13" t="s">
        <v>8</v>
      </c>
      <c r="B12" s="14">
        <v>22.997747613068</v>
      </c>
      <c r="C12" s="12"/>
      <c r="D12" s="12"/>
      <c r="E12" s="9"/>
    </row>
    <row r="13" spans="1:5" x14ac:dyDescent="0.25">
      <c r="A13" s="138" t="s">
        <v>9</v>
      </c>
      <c r="B13" s="139">
        <v>23.647089425630998</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11.3</v>
      </c>
      <c r="C17" s="21"/>
      <c r="D17" s="21"/>
    </row>
    <row r="18" spans="1:10" x14ac:dyDescent="0.25">
      <c r="A18" s="23" t="s">
        <v>182</v>
      </c>
      <c r="B18" s="22">
        <v>11.2</v>
      </c>
      <c r="C18" s="21"/>
      <c r="D18" s="21"/>
    </row>
    <row r="19" spans="1:10" x14ac:dyDescent="0.25">
      <c r="A19" s="23" t="s">
        <v>183</v>
      </c>
      <c r="B19" s="22">
        <v>19.5</v>
      </c>
      <c r="C19" s="21"/>
      <c r="D19" s="21"/>
    </row>
    <row r="20" spans="1:10" x14ac:dyDescent="0.25">
      <c r="A20" s="23" t="s">
        <v>184</v>
      </c>
      <c r="B20" s="22">
        <v>33.4</v>
      </c>
      <c r="C20" s="21"/>
      <c r="D20" s="21"/>
    </row>
    <row r="21" spans="1:10" x14ac:dyDescent="0.25">
      <c r="A21" s="23" t="s">
        <v>185</v>
      </c>
      <c r="B21" s="22">
        <v>11.1</v>
      </c>
      <c r="C21" s="21"/>
      <c r="D21" s="21"/>
    </row>
    <row r="22" spans="1:10" x14ac:dyDescent="0.25">
      <c r="A22" s="23" t="s">
        <v>186</v>
      </c>
      <c r="B22" s="24">
        <v>12.7</v>
      </c>
      <c r="C22" s="21"/>
      <c r="D22" s="21"/>
    </row>
    <row r="23" spans="1:10" x14ac:dyDescent="0.25">
      <c r="A23" s="23" t="s">
        <v>187</v>
      </c>
      <c r="B23" s="22">
        <v>15.5</v>
      </c>
      <c r="C23" s="21"/>
      <c r="D23" s="21"/>
    </row>
    <row r="24" spans="1:10" x14ac:dyDescent="0.25">
      <c r="A24" s="23" t="s">
        <v>188</v>
      </c>
      <c r="B24" s="22">
        <v>20.5</v>
      </c>
      <c r="C24" s="21"/>
      <c r="D24" s="21"/>
      <c r="I24" s="25"/>
      <c r="J24" s="25"/>
    </row>
    <row r="25" spans="1:10" x14ac:dyDescent="0.25">
      <c r="A25" s="23" t="s">
        <v>189</v>
      </c>
      <c r="B25" s="22">
        <v>10.1</v>
      </c>
      <c r="C25" s="21"/>
      <c r="D25" s="21"/>
      <c r="I25" s="20"/>
      <c r="J25" s="20"/>
    </row>
    <row r="26" spans="1:10" x14ac:dyDescent="0.25">
      <c r="A26" s="23" t="s">
        <v>190</v>
      </c>
      <c r="B26" s="22">
        <v>17.5</v>
      </c>
      <c r="C26" s="21"/>
      <c r="D26" s="21"/>
    </row>
    <row r="27" spans="1:10" x14ac:dyDescent="0.25">
      <c r="A27" s="127" t="s">
        <v>9</v>
      </c>
      <c r="B27" s="128">
        <v>14.7</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890</v>
      </c>
      <c r="C30" s="27"/>
      <c r="D30" s="27"/>
    </row>
    <row r="31" spans="1:10" x14ac:dyDescent="0.25">
      <c r="A31" s="28" t="s">
        <v>11</v>
      </c>
      <c r="B31" s="29">
        <v>14600</v>
      </c>
      <c r="C31" s="27"/>
      <c r="D31" s="27"/>
    </row>
    <row r="32" spans="1:10" x14ac:dyDescent="0.25">
      <c r="A32" s="28" t="s">
        <v>12</v>
      </c>
      <c r="B32" s="29">
        <v>1856</v>
      </c>
      <c r="C32" s="27"/>
      <c r="D32" s="27"/>
    </row>
    <row r="33" spans="1:5" x14ac:dyDescent="0.25">
      <c r="A33" s="28" t="s">
        <v>2</v>
      </c>
      <c r="B33" s="29">
        <v>785</v>
      </c>
      <c r="C33" s="27"/>
      <c r="D33" s="27"/>
    </row>
    <row r="34" spans="1:5" x14ac:dyDescent="0.25">
      <c r="A34" s="28" t="s">
        <v>13</v>
      </c>
      <c r="B34" s="29">
        <v>597</v>
      </c>
      <c r="C34" s="27"/>
      <c r="D34" s="27"/>
    </row>
    <row r="35" spans="1:5" x14ac:dyDescent="0.25">
      <c r="A35" s="28" t="s">
        <v>14</v>
      </c>
      <c r="B35" s="29">
        <v>225</v>
      </c>
      <c r="C35" s="27"/>
      <c r="D35" s="27"/>
    </row>
    <row r="36" spans="1:5" x14ac:dyDescent="0.25">
      <c r="A36" s="28" t="s">
        <v>15</v>
      </c>
      <c r="B36" s="29">
        <v>7779</v>
      </c>
      <c r="C36" s="27"/>
      <c r="D36" s="27"/>
    </row>
    <row r="37" spans="1:5" x14ac:dyDescent="0.25">
      <c r="A37" s="28" t="s">
        <v>16</v>
      </c>
      <c r="B37" s="29">
        <v>832</v>
      </c>
      <c r="C37" s="27"/>
      <c r="D37" s="27"/>
    </row>
    <row r="38" spans="1:5" x14ac:dyDescent="0.25">
      <c r="A38" s="136" t="s">
        <v>17</v>
      </c>
      <c r="B38" s="137">
        <f>SUM(B30:B37)</f>
        <v>27564</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53.104166666671517</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7.9999999998835847</v>
      </c>
      <c r="C44" s="21"/>
      <c r="D44" s="21"/>
    </row>
    <row r="45" spans="1:5" x14ac:dyDescent="0.25">
      <c r="A45" s="28" t="s">
        <v>7</v>
      </c>
      <c r="B45" s="30">
        <v>19.114583333343035</v>
      </c>
      <c r="C45" s="21"/>
      <c r="D45" s="21"/>
    </row>
    <row r="46" spans="1:5" x14ac:dyDescent="0.25">
      <c r="A46" s="28" t="s">
        <v>24</v>
      </c>
      <c r="B46" s="134">
        <v>33.552083333321207</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1</v>
      </c>
      <c r="E51" s="33">
        <v>1</v>
      </c>
    </row>
    <row r="52" spans="1:5" x14ac:dyDescent="0.25">
      <c r="A52" s="13" t="s">
        <v>3</v>
      </c>
      <c r="B52" s="141">
        <v>0</v>
      </c>
      <c r="C52" s="141">
        <v>0</v>
      </c>
      <c r="D52" s="32">
        <f t="shared" ref="D52:D59" si="0">E52-SUM(B52:C52)</f>
        <v>1</v>
      </c>
      <c r="E52" s="33">
        <v>1</v>
      </c>
    </row>
    <row r="53" spans="1:5" x14ac:dyDescent="0.25">
      <c r="A53" s="13" t="s">
        <v>4</v>
      </c>
      <c r="B53" s="141">
        <v>0</v>
      </c>
      <c r="C53" s="141">
        <v>0</v>
      </c>
      <c r="D53" s="32">
        <f t="shared" si="0"/>
        <v>1</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2</v>
      </c>
      <c r="C57" s="141">
        <v>0</v>
      </c>
      <c r="D57" s="32">
        <f t="shared" si="0"/>
        <v>7</v>
      </c>
      <c r="E57" s="33">
        <v>9</v>
      </c>
    </row>
    <row r="58" spans="1:5" x14ac:dyDescent="0.25">
      <c r="A58" s="13" t="s">
        <v>8</v>
      </c>
      <c r="B58" s="141">
        <v>2</v>
      </c>
      <c r="C58" s="141">
        <v>1</v>
      </c>
      <c r="D58" s="32">
        <f t="shared" si="0"/>
        <v>13</v>
      </c>
      <c r="E58" s="33">
        <v>16</v>
      </c>
    </row>
    <row r="59" spans="1:5" s="20" customFormat="1" x14ac:dyDescent="0.25">
      <c r="A59" s="138" t="s">
        <v>17</v>
      </c>
      <c r="B59" s="156">
        <v>4</v>
      </c>
      <c r="C59" s="156">
        <v>1</v>
      </c>
      <c r="D59" s="157">
        <f t="shared" si="0"/>
        <v>23</v>
      </c>
      <c r="E59" s="156">
        <v>28</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f>3+9</f>
        <v>12</v>
      </c>
      <c r="C63" s="126">
        <f>6+13</f>
        <v>19</v>
      </c>
    </row>
    <row r="64" spans="1:5" x14ac:dyDescent="0.25">
      <c r="A64" s="28" t="s">
        <v>19</v>
      </c>
      <c r="B64" s="140">
        <f>3+177</f>
        <v>180</v>
      </c>
      <c r="C64" s="140">
        <f>11+72</f>
        <v>83</v>
      </c>
    </row>
    <row r="65" spans="1:3" x14ac:dyDescent="0.25">
      <c r="A65" s="28" t="s">
        <v>20</v>
      </c>
      <c r="B65" s="126">
        <f>124+1</f>
        <v>125</v>
      </c>
      <c r="C65" s="126">
        <v>1</v>
      </c>
    </row>
    <row r="66" spans="1:3" x14ac:dyDescent="0.25">
      <c r="A66" s="28" t="s">
        <v>22</v>
      </c>
      <c r="B66" s="126">
        <f>2</f>
        <v>2</v>
      </c>
      <c r="C66" s="140">
        <f>38+92</f>
        <v>130</v>
      </c>
    </row>
    <row r="67" spans="1:3" x14ac:dyDescent="0.25">
      <c r="A67" s="28" t="s">
        <v>21</v>
      </c>
      <c r="B67" s="140">
        <v>3</v>
      </c>
      <c r="C67" s="126" t="s">
        <v>205</v>
      </c>
    </row>
    <row r="68" spans="1:3" x14ac:dyDescent="0.25">
      <c r="A68" s="28" t="s">
        <v>23</v>
      </c>
      <c r="B68" s="140">
        <f>6</f>
        <v>6</v>
      </c>
      <c r="C68" s="140">
        <f>23</f>
        <v>23</v>
      </c>
    </row>
    <row r="69" spans="1:3" x14ac:dyDescent="0.25">
      <c r="A69" s="28" t="s">
        <v>32</v>
      </c>
      <c r="B69" s="140">
        <f>2+23</f>
        <v>25</v>
      </c>
      <c r="C69" s="140">
        <f>12+32</f>
        <v>44</v>
      </c>
    </row>
    <row r="70" spans="1:3" x14ac:dyDescent="0.25">
      <c r="A70" s="28" t="s">
        <v>33</v>
      </c>
      <c r="B70" s="140">
        <f>82+224</f>
        <v>306</v>
      </c>
      <c r="C70" s="140">
        <f>88+259</f>
        <v>347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22</v>
      </c>
      <c r="D3" s="35" t="s">
        <v>0</v>
      </c>
      <c r="E3" s="4">
        <f>'Rail Service (Item Nos. 1-6)'!E3</f>
        <v>43247</v>
      </c>
      <c r="F3" s="16"/>
      <c r="G3" s="18"/>
      <c r="H3" s="18"/>
      <c r="I3" s="16"/>
      <c r="J3" s="9"/>
      <c r="K3" s="36"/>
    </row>
    <row r="4" spans="1:11" ht="15.75" thickBot="1" x14ac:dyDescent="0.3">
      <c r="A4" s="162"/>
      <c r="B4" s="166"/>
      <c r="C4" s="166"/>
      <c r="D4" s="37" t="s">
        <v>1</v>
      </c>
      <c r="E4" s="6">
        <f>'Rail Service (Item Nos. 1-6)'!E4</f>
        <v>43253</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7</v>
      </c>
      <c r="C18" s="40">
        <v>0</v>
      </c>
      <c r="D18" s="40">
        <v>7</v>
      </c>
    </row>
    <row r="19" spans="1:10" x14ac:dyDescent="0.25">
      <c r="A19" s="42" t="s">
        <v>49</v>
      </c>
      <c r="B19" s="40">
        <v>2</v>
      </c>
      <c r="C19" s="40">
        <v>0</v>
      </c>
      <c r="D19" s="40">
        <v>2</v>
      </c>
    </row>
    <row r="20" spans="1:10" x14ac:dyDescent="0.25">
      <c r="A20" s="42" t="s">
        <v>50</v>
      </c>
      <c r="B20" s="40">
        <v>3</v>
      </c>
      <c r="C20" s="40">
        <v>0</v>
      </c>
      <c r="D20" s="40">
        <v>3</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955</v>
      </c>
      <c r="C29" s="40">
        <v>762</v>
      </c>
      <c r="D29" s="40">
        <v>193</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3</v>
      </c>
      <c r="C32" s="40">
        <v>0</v>
      </c>
      <c r="D32" s="40">
        <v>3</v>
      </c>
    </row>
    <row r="33" spans="1:4" x14ac:dyDescent="0.25">
      <c r="A33" s="42" t="s">
        <v>63</v>
      </c>
      <c r="B33" s="40">
        <v>0</v>
      </c>
      <c r="C33" s="40">
        <v>0</v>
      </c>
      <c r="D33" s="40">
        <v>0</v>
      </c>
    </row>
    <row r="34" spans="1:4" x14ac:dyDescent="0.25">
      <c r="A34" s="42" t="s">
        <v>64</v>
      </c>
      <c r="B34" s="40">
        <v>490</v>
      </c>
      <c r="C34" s="40">
        <v>314</v>
      </c>
      <c r="D34" s="40">
        <v>176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102</v>
      </c>
      <c r="C47" s="40">
        <v>102</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147</v>
      </c>
      <c r="C54" s="40">
        <v>0</v>
      </c>
      <c r="D54" s="40">
        <v>147</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1712</v>
      </c>
      <c r="C57" s="155">
        <f t="shared" ref="C57:D57" si="0">SUM(C9:C56)</f>
        <v>1178</v>
      </c>
      <c r="D57" s="155">
        <f t="shared" si="0"/>
        <v>534</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22</v>
      </c>
      <c r="D3" s="4">
        <f>'Rail Service (Item Nos. 1-6)'!E3</f>
        <v>43247</v>
      </c>
      <c r="F3" s="18"/>
      <c r="G3" s="18"/>
      <c r="H3" s="16"/>
      <c r="I3" s="9"/>
      <c r="J3" s="36"/>
    </row>
    <row r="4" spans="1:10" ht="15.75" thickBot="1" x14ac:dyDescent="0.3">
      <c r="A4" s="162"/>
      <c r="B4" s="164"/>
      <c r="C4" s="166"/>
      <c r="D4" s="6">
        <f>'Rail Service (Item Nos. 1-6)'!E4</f>
        <v>43253</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20</v>
      </c>
      <c r="C19" s="151">
        <v>10</v>
      </c>
      <c r="D19" s="151"/>
      <c r="E19" s="151"/>
    </row>
    <row r="20" spans="1:5" x14ac:dyDescent="0.25">
      <c r="A20" s="144" t="s">
        <v>49</v>
      </c>
      <c r="B20" s="150"/>
      <c r="C20" s="150"/>
      <c r="D20" s="150"/>
      <c r="E20" s="150"/>
    </row>
    <row r="21" spans="1:5" x14ac:dyDescent="0.25">
      <c r="A21" s="144" t="s">
        <v>50</v>
      </c>
      <c r="B21" s="151"/>
      <c r="C21" s="151">
        <v>25</v>
      </c>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295</v>
      </c>
      <c r="C30" s="150">
        <v>681</v>
      </c>
      <c r="D30" s="150">
        <v>240</v>
      </c>
      <c r="E30" s="150">
        <v>64</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239</v>
      </c>
      <c r="C35" s="151">
        <v>791</v>
      </c>
      <c r="D35" s="151">
        <v>160</v>
      </c>
      <c r="E35" s="151">
        <v>100</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v>107</v>
      </c>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150</v>
      </c>
      <c r="C55" s="151">
        <v>150</v>
      </c>
      <c r="D55" s="151">
        <v>50</v>
      </c>
      <c r="E55" s="151">
        <v>25</v>
      </c>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704</v>
      </c>
      <c r="C58" s="152">
        <f>SUM(C10:C57)</f>
        <v>1764</v>
      </c>
      <c r="D58" s="152">
        <f>SUM(D10:D57)</f>
        <v>450</v>
      </c>
      <c r="E58" s="152">
        <f>SUM(E10:E57)</f>
        <v>189</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22</v>
      </c>
      <c r="D3" s="58" t="s">
        <v>0</v>
      </c>
      <c r="E3" s="4">
        <f>'Rail Service (Item Nos. 1-6)'!E3</f>
        <v>43247</v>
      </c>
      <c r="F3" s="16"/>
      <c r="G3" s="9"/>
      <c r="H3" s="36"/>
    </row>
    <row r="4" spans="1:8" ht="15.75" thickBot="1" x14ac:dyDescent="0.3">
      <c r="A4" s="162"/>
      <c r="B4" s="164"/>
      <c r="C4" s="166"/>
      <c r="D4" s="59" t="s">
        <v>1</v>
      </c>
      <c r="E4" s="6">
        <f>'Rail Service (Item Nos. 1-6)'!E4</f>
        <v>43253</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2.0299999999999998</v>
      </c>
    </row>
    <row r="22" spans="1:5" ht="15" customHeight="1" x14ac:dyDescent="0.25">
      <c r="A22" s="66" t="s">
        <v>16</v>
      </c>
      <c r="B22" s="67">
        <v>2.2000000000000002</v>
      </c>
      <c r="C22" s="142" t="s">
        <v>205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22</v>
      </c>
      <c r="D3" s="70" t="s">
        <v>0</v>
      </c>
      <c r="E3" s="4">
        <f>'Rail Service (Item Nos. 1-6)'!E3</f>
        <v>43247</v>
      </c>
      <c r="F3" s="16"/>
      <c r="G3" s="16"/>
      <c r="H3" s="9"/>
      <c r="I3" s="36"/>
    </row>
    <row r="4" spans="1:14" customFormat="1" ht="15.75" thickBot="1" x14ac:dyDescent="0.3">
      <c r="A4" s="162"/>
      <c r="B4" s="164"/>
      <c r="C4" s="166"/>
      <c r="D4" s="59" t="s">
        <v>1</v>
      </c>
      <c r="E4" s="6">
        <f>'Rail Service (Item Nos. 1-6)'!E4</f>
        <v>43253</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1010</v>
      </c>
      <c r="E9" s="145">
        <v>727</v>
      </c>
    </row>
    <row r="10" spans="1:14" x14ac:dyDescent="0.2">
      <c r="A10" s="77" t="s">
        <v>200</v>
      </c>
      <c r="B10" s="78" t="s">
        <v>20</v>
      </c>
      <c r="C10" s="78" t="s">
        <v>148</v>
      </c>
      <c r="D10" s="135">
        <v>50</v>
      </c>
      <c r="E10" s="135">
        <v>1287</v>
      </c>
    </row>
    <row r="11" spans="1:14" x14ac:dyDescent="0.2">
      <c r="A11" s="77" t="s">
        <v>200</v>
      </c>
      <c r="B11" s="78" t="s">
        <v>105</v>
      </c>
      <c r="C11" s="77" t="s">
        <v>110</v>
      </c>
      <c r="D11" s="145">
        <v>58</v>
      </c>
      <c r="E11" s="147">
        <v>1</v>
      </c>
    </row>
    <row r="12" spans="1:14" x14ac:dyDescent="0.2">
      <c r="A12" s="77" t="s">
        <v>200</v>
      </c>
      <c r="B12" s="78" t="s">
        <v>107</v>
      </c>
      <c r="C12" s="78" t="s">
        <v>149</v>
      </c>
      <c r="D12" s="146">
        <v>2262</v>
      </c>
      <c r="E12" s="146">
        <v>42</v>
      </c>
    </row>
    <row r="13" spans="1:14" x14ac:dyDescent="0.2">
      <c r="A13" s="77" t="s">
        <v>200</v>
      </c>
      <c r="B13" s="78" t="s">
        <v>139</v>
      </c>
      <c r="C13" s="77" t="s">
        <v>150</v>
      </c>
      <c r="D13" s="145">
        <v>12</v>
      </c>
      <c r="E13" s="145">
        <v>21</v>
      </c>
    </row>
    <row r="14" spans="1:14" x14ac:dyDescent="0.2">
      <c r="A14" s="77" t="s">
        <v>200</v>
      </c>
      <c r="B14" s="78" t="s">
        <v>140</v>
      </c>
      <c r="C14" s="78" t="s">
        <v>151</v>
      </c>
      <c r="D14" s="146">
        <v>136</v>
      </c>
      <c r="E14" s="146">
        <v>101</v>
      </c>
    </row>
    <row r="15" spans="1:14" x14ac:dyDescent="0.2">
      <c r="A15" s="77" t="s">
        <v>200</v>
      </c>
      <c r="B15" s="78" t="s">
        <v>100</v>
      </c>
      <c r="C15" s="77" t="s">
        <v>152</v>
      </c>
      <c r="D15" s="145">
        <v>377</v>
      </c>
      <c r="E15" s="145">
        <v>95</v>
      </c>
    </row>
    <row r="16" spans="1:14" x14ac:dyDescent="0.2">
      <c r="A16" s="77" t="s">
        <v>200</v>
      </c>
      <c r="B16" s="78" t="s">
        <v>19</v>
      </c>
      <c r="C16" s="78" t="s">
        <v>153</v>
      </c>
      <c r="D16" s="146">
        <v>2171</v>
      </c>
      <c r="E16" s="146">
        <v>137</v>
      </c>
    </row>
    <row r="17" spans="1:17" x14ac:dyDescent="0.2">
      <c r="A17" s="77" t="s">
        <v>200</v>
      </c>
      <c r="B17" s="78" t="s">
        <v>106</v>
      </c>
      <c r="C17" s="77" t="s">
        <v>154</v>
      </c>
      <c r="D17" s="145">
        <v>191</v>
      </c>
      <c r="E17" s="145">
        <v>70</v>
      </c>
    </row>
    <row r="18" spans="1:17" x14ac:dyDescent="0.2">
      <c r="A18" s="77" t="s">
        <v>200</v>
      </c>
      <c r="B18" s="78" t="s">
        <v>103</v>
      </c>
      <c r="C18" s="78" t="s">
        <v>155</v>
      </c>
      <c r="D18" s="146">
        <v>3</v>
      </c>
      <c r="E18" s="146">
        <v>102</v>
      </c>
    </row>
    <row r="19" spans="1:17" x14ac:dyDescent="0.2">
      <c r="A19" s="77" t="s">
        <v>200</v>
      </c>
      <c r="B19" s="78" t="s">
        <v>104</v>
      </c>
      <c r="C19" s="77" t="s">
        <v>156</v>
      </c>
      <c r="D19" s="135" t="s">
        <v>205</v>
      </c>
      <c r="E19" s="147">
        <v>1</v>
      </c>
    </row>
    <row r="20" spans="1:17" x14ac:dyDescent="0.2">
      <c r="A20" s="77" t="s">
        <v>200</v>
      </c>
      <c r="B20" s="78" t="s">
        <v>141</v>
      </c>
      <c r="C20" s="78" t="s">
        <v>157</v>
      </c>
      <c r="D20" s="146">
        <v>194</v>
      </c>
      <c r="E20" s="146">
        <v>118</v>
      </c>
    </row>
    <row r="21" spans="1:17" x14ac:dyDescent="0.2">
      <c r="A21" s="77" t="s">
        <v>200</v>
      </c>
      <c r="B21" s="78" t="s">
        <v>142</v>
      </c>
      <c r="C21" s="77" t="s">
        <v>158</v>
      </c>
      <c r="D21" s="145">
        <v>82</v>
      </c>
      <c r="E21" s="145">
        <v>397</v>
      </c>
    </row>
    <row r="22" spans="1:17" x14ac:dyDescent="0.2">
      <c r="A22" s="77" t="s">
        <v>200</v>
      </c>
      <c r="B22" s="78" t="s">
        <v>143</v>
      </c>
      <c r="C22" s="78" t="s">
        <v>159</v>
      </c>
      <c r="D22" s="146">
        <v>5</v>
      </c>
      <c r="E22" s="146">
        <v>6</v>
      </c>
    </row>
    <row r="23" spans="1:17" x14ac:dyDescent="0.2">
      <c r="A23" s="77" t="s">
        <v>200</v>
      </c>
      <c r="B23" s="78" t="s">
        <v>144</v>
      </c>
      <c r="C23" s="77" t="s">
        <v>160</v>
      </c>
      <c r="D23" s="145">
        <v>310</v>
      </c>
      <c r="E23" s="145">
        <v>260</v>
      </c>
    </row>
    <row r="24" spans="1:17" x14ac:dyDescent="0.2">
      <c r="A24" s="77" t="s">
        <v>200</v>
      </c>
      <c r="B24" s="78" t="s">
        <v>102</v>
      </c>
      <c r="C24" s="78" t="s">
        <v>161</v>
      </c>
      <c r="D24" s="135">
        <v>1</v>
      </c>
      <c r="E24" s="146">
        <v>7</v>
      </c>
    </row>
    <row r="25" spans="1:17" x14ac:dyDescent="0.2">
      <c r="A25" s="77" t="s">
        <v>200</v>
      </c>
      <c r="B25" s="78" t="s">
        <v>145</v>
      </c>
      <c r="C25" s="77" t="s">
        <v>162</v>
      </c>
      <c r="D25" s="145">
        <v>12</v>
      </c>
      <c r="E25" s="145">
        <v>100</v>
      </c>
    </row>
    <row r="26" spans="1:17" x14ac:dyDescent="0.2">
      <c r="A26" s="77" t="s">
        <v>200</v>
      </c>
      <c r="B26" s="78" t="s">
        <v>108</v>
      </c>
      <c r="C26" s="78" t="s">
        <v>163</v>
      </c>
      <c r="D26" s="146">
        <v>89</v>
      </c>
      <c r="E26" s="146">
        <v>202</v>
      </c>
    </row>
    <row r="27" spans="1:17" x14ac:dyDescent="0.2">
      <c r="A27" s="77" t="s">
        <v>200</v>
      </c>
      <c r="B27" s="78" t="s">
        <v>146</v>
      </c>
      <c r="C27" s="77" t="s">
        <v>164</v>
      </c>
      <c r="D27" s="145">
        <v>102</v>
      </c>
      <c r="E27" s="147">
        <v>2</v>
      </c>
    </row>
    <row r="28" spans="1:17" x14ac:dyDescent="0.2">
      <c r="A28" s="77" t="s">
        <v>200</v>
      </c>
      <c r="B28" s="78" t="s">
        <v>33</v>
      </c>
      <c r="C28" s="78" t="s">
        <v>112</v>
      </c>
      <c r="D28" s="146">
        <v>46</v>
      </c>
      <c r="E28" s="146">
        <v>38</v>
      </c>
    </row>
    <row r="29" spans="1:17" x14ac:dyDescent="0.2">
      <c r="A29" s="77" t="s">
        <v>200</v>
      </c>
      <c r="B29" s="78" t="s">
        <v>109</v>
      </c>
      <c r="C29" s="78" t="s">
        <v>165</v>
      </c>
      <c r="D29" s="146">
        <v>2189</v>
      </c>
      <c r="E29" s="146">
        <v>177</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28</v>
      </c>
      <c r="E35" s="77">
        <v>27</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22</v>
      </c>
      <c r="D3" s="86" t="s">
        <v>0</v>
      </c>
      <c r="E3" s="87">
        <f>'Rail Service (Item Nos. 1-6)'!E3</f>
        <v>43247</v>
      </c>
      <c r="F3" s="210"/>
      <c r="G3" s="210"/>
      <c r="H3" s="203"/>
      <c r="I3" s="203"/>
      <c r="J3" s="88"/>
      <c r="K3" s="89"/>
      <c r="L3" s="90"/>
    </row>
    <row r="4" spans="1:12" ht="15.75" thickBot="1" x14ac:dyDescent="0.3">
      <c r="A4" s="162"/>
      <c r="B4" s="164"/>
      <c r="C4" s="166"/>
      <c r="D4" s="91" t="s">
        <v>1</v>
      </c>
      <c r="E4" s="92">
        <f>'Rail Service (Item Nos. 1-6)'!E4</f>
        <v>43253</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975</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34</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2018-06-05T17:25:54Z</cp:lastPrinted>
  <dcterms:created xsi:type="dcterms:W3CDTF">2016-12-06T20:27:51Z</dcterms:created>
  <dcterms:modified xsi:type="dcterms:W3CDTF">2018-06-05T17:25:58Z</dcterms:modified>
</cp:coreProperties>
</file>